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tables/tableSingleCells3.xml" ContentType="application/vnd.openxmlformats-officedocument.spreadsheetml.tableSingleCells+xml"/>
  <Override PartName="/xl/customProperty6.bin" ContentType="application/vnd.openxmlformats-officedocument.spreadsheetml.customProperty"/>
  <Override PartName="/xl/tables/tableSingleCells4.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1. tromjesečje 2019\"/>
    </mc:Choice>
  </mc:AlternateContent>
  <xr:revisionPtr revIDLastSave="0" documentId="13_ncr:1_{75DBD52C-9C19-4076-8826-84018EB57F4B}" xr6:coauthVersionLast="36" xr6:coauthVersionMax="36" xr10:uidLastSave="{00000000-0000-0000-0000-000000000000}"/>
  <bookViews>
    <workbookView xWindow="0" yWindow="0" windowWidth="25200" windowHeight="11985" xr2:uid="{00000000-000D-0000-FFFF-FFFF00000000}"/>
  </bookViews>
  <sheets>
    <sheet name="Opći podaci" sheetId="25" r:id="rId1"/>
    <sheet name="Bilanca" sheetId="18" r:id="rId2"/>
    <sheet name="RDG" sheetId="26" r:id="rId3"/>
    <sheet name="NT_I" sheetId="27"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0">'Opći podaci'!$A$1:$J$61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4" i="27" l="1"/>
  <c r="H54" i="27"/>
  <c r="I48" i="27"/>
  <c r="I55" i="27" s="1"/>
  <c r="H48" i="27"/>
  <c r="H55" i="27" s="1"/>
  <c r="I41" i="27"/>
  <c r="H41" i="27"/>
  <c r="I35" i="27"/>
  <c r="I42" i="27" s="1"/>
  <c r="H35" i="27"/>
  <c r="H42" i="27" s="1"/>
  <c r="I19" i="27"/>
  <c r="H19" i="27"/>
  <c r="I9" i="27"/>
  <c r="I18" i="27" s="1"/>
  <c r="I24" i="27" s="1"/>
  <c r="I27" i="27" s="1"/>
  <c r="H9" i="27"/>
  <c r="H18" i="27" s="1"/>
  <c r="H24" i="27" s="1"/>
  <c r="H27" i="27" s="1"/>
  <c r="H57" i="27" s="1"/>
  <c r="H59" i="27" s="1"/>
  <c r="I57" i="27" l="1"/>
  <c r="I59" i="27" s="1"/>
  <c r="N10" i="24"/>
  <c r="M10" i="24"/>
  <c r="N9" i="24"/>
  <c r="M9" i="24"/>
  <c r="N6" i="24"/>
  <c r="L6" i="24"/>
  <c r="J6" i="24"/>
  <c r="H6" i="24"/>
  <c r="F6" i="24"/>
  <c r="C22" i="24"/>
  <c r="D13" i="24"/>
  <c r="C13" i="24"/>
  <c r="M6" i="24"/>
  <c r="K6" i="24"/>
  <c r="I6" i="24"/>
  <c r="G6" i="24"/>
  <c r="E6" i="24"/>
  <c r="K61" i="26"/>
  <c r="J61" i="26"/>
  <c r="I61" i="26"/>
  <c r="H61" i="26"/>
  <c r="K60" i="26"/>
  <c r="K63" i="26" s="1"/>
  <c r="J60" i="26"/>
  <c r="J63" i="26" s="1"/>
  <c r="I60" i="26"/>
  <c r="I62" i="26" s="1"/>
  <c r="I68" i="26" s="1"/>
  <c r="H60" i="26"/>
  <c r="H62" i="26" s="1"/>
  <c r="H68" i="26" s="1"/>
  <c r="K90" i="26"/>
  <c r="J90" i="26"/>
  <c r="I90" i="26"/>
  <c r="H90" i="26"/>
  <c r="K103" i="26"/>
  <c r="J103" i="26"/>
  <c r="I103" i="26"/>
  <c r="H103" i="26"/>
  <c r="K100" i="26"/>
  <c r="K101" i="26" s="1"/>
  <c r="J100" i="26"/>
  <c r="J101" i="26" s="1"/>
  <c r="I100" i="26"/>
  <c r="I101" i="26" s="1"/>
  <c r="H100" i="26"/>
  <c r="H101" i="26" s="1"/>
  <c r="K85" i="26"/>
  <c r="J85" i="26"/>
  <c r="I85" i="26"/>
  <c r="H85" i="26"/>
  <c r="J74" i="26"/>
  <c r="I74" i="26"/>
  <c r="H74" i="26"/>
  <c r="K70" i="26"/>
  <c r="K75" i="26" s="1"/>
  <c r="J70" i="26"/>
  <c r="J75" i="26" s="1"/>
  <c r="I70" i="26"/>
  <c r="I75" i="26" s="1"/>
  <c r="H70" i="26"/>
  <c r="H75" i="26" s="1"/>
  <c r="K48" i="26"/>
  <c r="J48" i="26"/>
  <c r="I48" i="26"/>
  <c r="H48" i="26"/>
  <c r="K37" i="26"/>
  <c r="J37" i="26"/>
  <c r="I37" i="26"/>
  <c r="H37" i="26"/>
  <c r="K29" i="26"/>
  <c r="J29" i="26"/>
  <c r="J14" i="26" s="1"/>
  <c r="I29" i="26"/>
  <c r="H29" i="26"/>
  <c r="K26" i="26"/>
  <c r="J26" i="26"/>
  <c r="I26" i="26"/>
  <c r="H26" i="26"/>
  <c r="K20" i="26"/>
  <c r="J20" i="26"/>
  <c r="I20" i="26"/>
  <c r="H20" i="26"/>
  <c r="K16" i="26"/>
  <c r="J16" i="26"/>
  <c r="I16" i="26"/>
  <c r="H16" i="26"/>
  <c r="I14" i="26"/>
  <c r="H14" i="26"/>
  <c r="K8" i="26"/>
  <c r="J8" i="26"/>
  <c r="I8" i="26"/>
  <c r="H8" i="26"/>
  <c r="H63" i="26" l="1"/>
  <c r="J62" i="26"/>
  <c r="J68" i="26" s="1"/>
  <c r="H64" i="26"/>
  <c r="I64" i="26"/>
  <c r="I63" i="26"/>
  <c r="K62" i="26"/>
  <c r="K68" i="26" s="1"/>
  <c r="J64" i="26"/>
  <c r="K64" i="26"/>
  <c r="K14" i="26"/>
  <c r="K74" i="26"/>
  <c r="I78" i="18"/>
  <c r="H78" i="18"/>
  <c r="I67" i="26" l="1"/>
  <c r="H67" i="26"/>
  <c r="H66" i="26"/>
  <c r="J67" i="26"/>
  <c r="J66" i="26"/>
  <c r="I66" i="26"/>
  <c r="H46" i="21"/>
  <c r="H47" i="21" s="1"/>
  <c r="H40" i="21"/>
  <c r="H33" i="21"/>
  <c r="H27" i="21"/>
  <c r="H16" i="21"/>
  <c r="H19" i="21" s="1"/>
  <c r="H115" i="18"/>
  <c r="H103" i="18"/>
  <c r="H96" i="18"/>
  <c r="H92" i="18"/>
  <c r="H89" i="18"/>
  <c r="H85" i="18"/>
  <c r="H60" i="18"/>
  <c r="H53" i="18"/>
  <c r="H45" i="18"/>
  <c r="H38" i="18"/>
  <c r="H27" i="18"/>
  <c r="H17" i="18"/>
  <c r="H10" i="18"/>
  <c r="H61" i="22"/>
  <c r="H59" i="22"/>
  <c r="H60" i="22" s="1"/>
  <c r="H38" i="22"/>
  <c r="H57" i="22" s="1"/>
  <c r="H33" i="22"/>
  <c r="H31" i="22"/>
  <c r="H32" i="22" s="1"/>
  <c r="K10" i="22"/>
  <c r="K66" i="26" l="1"/>
  <c r="K67" i="26"/>
  <c r="H75" i="18"/>
  <c r="H131" i="18" s="1"/>
  <c r="H9" i="18"/>
  <c r="H34" i="21"/>
  <c r="H49" i="21" s="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7" i="21" s="1"/>
  <c r="I40" i="21"/>
  <c r="I33" i="21"/>
  <c r="I27" i="21"/>
  <c r="I34" i="21" s="1"/>
  <c r="I16" i="21"/>
  <c r="I19" i="21" s="1"/>
  <c r="I115" i="18"/>
  <c r="I103" i="18"/>
  <c r="I96" i="18"/>
  <c r="I92" i="18"/>
  <c r="I89" i="18"/>
  <c r="I85" i="18"/>
  <c r="I60" i="18"/>
  <c r="I53" i="18"/>
  <c r="I45" i="18"/>
  <c r="I38" i="18"/>
  <c r="I27" i="18"/>
  <c r="I17" i="18"/>
  <c r="I10" i="18"/>
  <c r="I75" i="18" l="1"/>
  <c r="I131" i="18" s="1"/>
  <c r="H72" i="18"/>
  <c r="I49" i="21"/>
  <c r="I51" i="21" s="1"/>
  <c r="W61" i="22"/>
  <c r="I44" i="18"/>
  <c r="U61" i="22"/>
  <c r="I9" i="18"/>
  <c r="W59" i="22"/>
  <c r="W60" i="22" s="1"/>
  <c r="U59" i="22"/>
  <c r="U60" i="22" s="1"/>
  <c r="W31" i="22"/>
  <c r="W32" i="22" s="1"/>
  <c r="U31" i="22"/>
  <c r="U32" i="22" s="1"/>
  <c r="W33" i="22"/>
  <c r="U33" i="22"/>
  <c r="W38" i="22"/>
  <c r="W57" i="22" s="1"/>
  <c r="U38" i="22"/>
  <c r="U57" i="22" s="1"/>
  <c r="W10" i="22"/>
  <c r="W29" i="22" s="1"/>
  <c r="U10" i="22"/>
  <c r="U29" i="22" s="1"/>
  <c r="I72" i="18" l="1"/>
</calcChain>
</file>

<file path=xl/sharedStrings.xml><?xml version="1.0" encoding="utf-8"?>
<sst xmlns="http://schemas.openxmlformats.org/spreadsheetml/2006/main" count="569" uniqueCount="491">
  <si>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</si>
  <si>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</si>
  <si>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</si>
  <si>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</si>
  <si>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</si>
  <si>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</si>
  <si>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</si>
  <si>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</si>
  <si>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</si>
  <si>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</si>
  <si>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</si>
  <si>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</si>
  <si>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</si>
  <si>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</si>
  <si>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</si>
  <si>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</si>
  <si>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</si>
  <si>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</si>
  <si>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</si>
  <si>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</si>
  <si>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</si>
  <si>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</si>
  <si>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</si>
  <si>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</si>
  <si>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</si>
  <si>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</si>
  <si>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</si>
  <si>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</si>
  <si>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</si>
  <si>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</si>
  <si>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</si>
  <si>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</si>
  <si>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</si>
  <si>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</si>
  <si>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</si>
  <si>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</si>
  <si>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</si>
  <si>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</si>
  <si>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</si>
  <si>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</si>
  <si>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</si>
  <si>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</si>
  <si>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</si>
  <si>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</si>
  <si>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</si>
  <si>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</si>
  <si>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</si>
  <si>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</si>
  <si>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</si>
  <si>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</si>
  <si>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</si>
  <si>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</si>
  <si>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</si>
  <si>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</si>
  <si>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</si>
  <si>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</si>
  <si>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</si>
  <si>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</si>
  <si>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</si>
  <si>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</si>
  <si>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</si>
  <si>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</si>
  <si>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</si>
  <si>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</si>
  <si>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</si>
  <si>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</si>
  <si>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</si>
  <si>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</si>
  <si>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</si>
  <si>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</si>
  <si>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</si>
  <si>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</si>
  <si>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</si>
  <si>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</si>
  <si>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</si>
  <si>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</si>
  <si>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</si>
  <si>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</si>
  <si>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</si>
  <si>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</si>
  <si>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</si>
  <si>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</si>
  <si>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</si>
  <si>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</si>
  <si>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</si>
  <si>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</si>
  <si>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</si>
  <si>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</si>
  <si>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</si>
  <si>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</si>
  <si>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</si>
  <si>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</si>
  <si>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</si>
  <si>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</si>
  <si>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</si>
  <si>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</si>
  <si>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</si>
  <si>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</si>
  <si>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</si>
  <si>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</si>
  <si>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</si>
  <si>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</si>
  <si>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</si>
  <si>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</si>
  <si>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</si>
  <si>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</si>
  <si>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</si>
  <si>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</si>
  <si>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</si>
  <si>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</si>
  <si>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</si>
  <si>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</si>
  <si>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</si>
  <si>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</si>
  <si>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</si>
  <si>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</si>
  <si>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</si>
  <si>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</si>
  <si>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</si>
  <si>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</si>
  <si>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</si>
  <si>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</si>
  <si>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</si>
  <si>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</si>
  <si>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</si>
  <si>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</si>
  <si>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</si>
  <si>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</si>
  <si>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</si>
  <si>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</si>
  <si>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</si>
  <si>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</si>
  <si>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</si>
  <si>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</si>
  <si>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</si>
  <si>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</si>
  <si>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</si>
  <si>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</si>
  <si>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</si>
  <si>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</si>
  <si>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</si>
  <si>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</si>
  <si>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</si>
  <si>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</si>
  <si>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</si>
  <si>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</si>
  <si>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</si>
  <si>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</si>
  <si>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</si>
  <si>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</si>
  <si>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</si>
  <si>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</si>
  <si>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</si>
  <si>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</si>
  <si>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</si>
  <si>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</si>
  <si>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</si>
  <si>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</si>
  <si>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</si>
  <si>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</si>
  <si>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</si>
  <si>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</si>
  <si>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</si>
  <si>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</si>
  <si>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</si>
  <si>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</si>
  <si>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</si>
  <si>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</si>
  <si>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</si>
  <si>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</si>
  <si>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</si>
  <si>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</si>
  <si>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</si>
  <si>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</si>
  <si>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</si>
  <si>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</si>
  <si>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</si>
  <si>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</si>
  <si>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</si>
  <si>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</si>
  <si>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</si>
  <si>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</si>
  <si>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</si>
  <si>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</si>
  <si>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</si>
  <si>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</si>
  <si>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</si>
  <si>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</si>
  <si>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</si>
  <si>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</si>
  <si>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</si>
  <si>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</si>
  <si>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</si>
  <si>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</si>
  <si>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</si>
  <si>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</si>
  <si>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</si>
  <si>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</si>
  <si>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</si>
  <si>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</si>
  <si>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</si>
  <si>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</si>
  <si>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</si>
  <si>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</si>
  <si>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</si>
  <si>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</si>
  <si>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</si>
  <si>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</si>
  <si>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</si>
  <si>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</si>
  <si>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</si>
  <si>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</si>
  <si>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</si>
  <si>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</si>
  <si>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</si>
  <si>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</si>
  <si>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</si>
  <si>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</si>
  <si>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</si>
  <si>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</si>
  <si>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</si>
  <si>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</si>
  <si>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</si>
  <si>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</si>
  <si>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</si>
  <si>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</si>
  <si>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</si>
  <si>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</si>
  <si>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</si>
  <si>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</si>
  <si>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</si>
  <si>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</si>
  <si>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</si>
  <si>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</si>
  <si>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</si>
  <si>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</si>
  <si>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</si>
  <si>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</si>
  <si>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</si>
  <si>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</si>
  <si>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</si>
  <si>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</si>
  <si>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</si>
  <si>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</si>
  <si>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</si>
  <si>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</si>
  <si>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</si>
  <si>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</si>
  <si>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</si>
  <si>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</si>
  <si>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</si>
  <si>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</si>
  <si>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</si>
  <si>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</si>
  <si>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</si>
  <si>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</si>
  <si>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</si>
  <si>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</si>
  <si>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</si>
  <si>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</si>
  <si>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</si>
  <si>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</si>
  <si>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</si>
  <si>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</si>
  <si>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</si>
  <si>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</si>
  <si>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</si>
  <si>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</si>
  <si>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</si>
  <si>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</si>
  <si>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</si>
  <si>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</si>
  <si>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</si>
  <si>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</si>
  <si>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</si>
  <si>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</si>
  <si>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</si>
  <si>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</si>
  <si>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</si>
  <si>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</si>
  <si>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</si>
  <si>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</si>
  <si>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</si>
  <si>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</si>
  <si>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</si>
  <si>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</si>
  <si>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</si>
  <si>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</si>
  <si>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</si>
  <si>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</si>
  <si>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</si>
  <si>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</si>
  <si>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</si>
  <si>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</si>
  <si>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</si>
  <si>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</si>
  <si>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</si>
  <si>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</si>
  <si>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</si>
  <si>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</si>
  <si>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</si>
  <si>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</si>
  <si>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</si>
  <si>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</si>
  <si>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</si>
  <si>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</si>
  <si>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</si>
  <si>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</si>
  <si>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</si>
  <si>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</si>
  <si>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</si>
  <si>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</si>
  <si>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</si>
  <si>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</si>
  <si>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</si>
  <si>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</si>
  <si>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</si>
  <si>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</si>
  <si>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</si>
  <si>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</si>
  <si>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</si>
  <si>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</si>
  <si>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</si>
  <si>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</si>
  <si>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</si>
  <si>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</si>
  <si>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</si>
  <si>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</si>
  <si>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</si>
  <si>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</si>
  <si>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</si>
  <si>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</si>
  <si>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</si>
  <si>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</si>
  <si>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</si>
  <si>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</si>
  <si>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</si>
  <si>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</si>
  <si>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</si>
  <si>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</si>
  <si>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</si>
  <si>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</si>
  <si>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</si>
  <si>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</si>
  <si>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</si>
  <si>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</si>
  <si>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</si>
  <si>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</si>
  <si>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</si>
  <si>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</si>
  <si>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</si>
  <si>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</si>
  <si>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</si>
  <si>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</si>
  <si>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</si>
  <si>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</si>
  <si>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</si>
  <si>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</si>
  <si>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</si>
  <si>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</si>
  <si>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</si>
  <si>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</si>
  <si>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</si>
  <si>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</si>
  <si>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</si>
  <si>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</si>
  <si>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</si>
  <si>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</si>
  <si>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</si>
  <si>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</si>
  <si>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</si>
  <si>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</si>
  <si>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</si>
  <si>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</si>
  <si>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</si>
  <si>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</si>
  <si>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</si>
  <si>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</si>
  <si>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</si>
  <si>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</si>
  <si>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</si>
  <si>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</si>
  <si>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</si>
  <si>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</si>
  <si>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</si>
  <si>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</si>
  <si>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</si>
  <si>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</si>
  <si>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</si>
  <si>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</si>
  <si>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</si>
  <si>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</si>
  <si>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</si>
  <si>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</si>
  <si>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</si>
  <si>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</si>
  <si>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</si>
  <si>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</si>
  <si>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</si>
  <si>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</si>
  <si>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</si>
  <si>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</si>
  <si>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</si>
  <si>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</si>
  <si>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</si>
  <si>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</si>
  <si>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</si>
  <si>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</si>
  <si>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</si>
  <si>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</si>
  <si>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</si>
  <si>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</si>
  <si>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</si>
  <si>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</si>
  <si>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</si>
  <si>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</si>
  <si>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</si>
  <si>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</si>
  <si>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</si>
  <si>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</si>
  <si>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</si>
  <si>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</si>
  <si>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</si>
  <si>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</si>
  <si>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</si>
  <si>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</si>
  <si>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</si>
  <si>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</si>
  <si>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</si>
  <si>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</si>
  <si>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</si>
  <si>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</si>
  <si>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</si>
  <si>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</si>
  <si>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t>
  </si>
  <si>
    <t> 31.03.2019</t>
  </si>
  <si>
    <t>03272699</t>
  </si>
  <si>
    <t>080002028</t>
  </si>
  <si>
    <t>84214771175</t>
  </si>
  <si>
    <t>Zagreb</t>
  </si>
  <si>
    <t>ERICSSON NIKOLA TESLA D.D. ZAGREB</t>
  </si>
  <si>
    <t>Tatjana Ricijaš</t>
  </si>
  <si>
    <t>+385 (0)1 365 3343</t>
  </si>
  <si>
    <t>tatjana.ricijas@ericsson.com</t>
  </si>
  <si>
    <t>Krapinska 45</t>
  </si>
  <si>
    <t>etk.company@ericsson.com</t>
  </si>
  <si>
    <t>www.ericsson.hr</t>
  </si>
  <si>
    <t>Libratel d.o.o.</t>
  </si>
  <si>
    <t>ETK BH d.o.o</t>
  </si>
  <si>
    <t>Ericsson Nikola Tesla d.d. - Branch office of Kosovo</t>
  </si>
  <si>
    <t>Ericsson Nikola Tesla Servisi d.o.o.</t>
  </si>
  <si>
    <t>Ericsson Nikola Tesla BY d.o.o.</t>
  </si>
  <si>
    <t>Zagreb, Selska 93</t>
  </si>
  <si>
    <t>Sarajevo, Fra Anđela Zvizdovića broj 1</t>
  </si>
  <si>
    <t>Republika Kosova, Kalabria, Obj 1., Bll 1, Kati 1 Nr.13</t>
  </si>
  <si>
    <t>Zagreb, Krapinska 45</t>
  </si>
  <si>
    <t>Bjelorusija, Minsk, Ulica Zibickaja 2</t>
  </si>
  <si>
    <t>65-01-0996-11</t>
  </si>
  <si>
    <t>HR</t>
  </si>
  <si>
    <t>233</t>
  </si>
  <si>
    <t>5299001W91BFWSUOVD63</t>
  </si>
  <si>
    <t>u razdoblju 01.01.2019. do 31.03.2019.</t>
  </si>
  <si>
    <t xml:space="preserve">stanje na dan 31.03.2019. </t>
  </si>
  <si>
    <t xml:space="preserve">Obveznik: ERICSSON NIKOLA TESLA D.D. </t>
  </si>
  <si>
    <t>Obveznik: ERICSSON NIKOLA TESLA D.D.</t>
  </si>
  <si>
    <t>Bilješke uz  konsolidirane financijske izvještaje</t>
  </si>
  <si>
    <t>1.</t>
  </si>
  <si>
    <t>Izvještavanje po segmentu</t>
  </si>
  <si>
    <t>Mreže</t>
  </si>
  <si>
    <t>Digitalne usluge</t>
  </si>
  <si>
    <t>Upravljane usluge</t>
  </si>
  <si>
    <t>Poslovanje u nastajanju i ostalo</t>
  </si>
  <si>
    <t>Neraspoređeno</t>
  </si>
  <si>
    <t>Ukupno</t>
  </si>
  <si>
    <t>31.12.2018.</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</si>
  <si>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</si>
  <si>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</si>
  <si>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</si>
  <si>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</si>
  <si>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</si>
  <si>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</si>
  <si>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</si>
  <si>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</si>
  <si>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</si>
  <si>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</si>
  <si>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</si>
  <si>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</si>
  <si>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</si>
  <si>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</si>
  <si>
    <t>31.03.2019.</t>
  </si>
  <si>
    <t>31.03.2018.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</si>
</sst>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name val="Arial"/>
      <family val="2"/>
    </font>
    <font>
      <u/>
      <sz val="9"/>
      <name val="Arial"/>
      <family val="2"/>
      <charset val="238"/>
    </font>
    <font>
      <b/>
      <sz val="10"/>
      <color indexed="63"/>
      <name val="Arial"/>
      <family val="2"/>
      <charset val="238"/>
    </font>
    <font>
      <b/>
      <sz val="10"/>
      <color indexed="8"/>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cellStyleXfs>
  <cellXfs count="34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8" fillId="3" borderId="42" xfId="3" applyNumberFormat="1" applyFont="1" applyFill="1" applyBorder="1" applyAlignment="1" applyProtection="1">
      <alignment horizontal="center" vertical="center" wrapText="1"/>
    </xf>
    <xf numFmtId="0" fontId="18" fillId="3" borderId="42" xfId="3" applyFont="1" applyFill="1" applyBorder="1" applyAlignment="1" applyProtection="1">
      <alignment horizontal="center" vertical="center"/>
    </xf>
    <xf numFmtId="3" fontId="5" fillId="0" borderId="48" xfId="0" applyNumberFormat="1" applyFont="1" applyFill="1" applyBorder="1" applyAlignment="1" applyProtection="1">
      <alignment horizontal="right" vertical="center" wrapText="1"/>
      <protection locked="0"/>
    </xf>
    <xf numFmtId="3" fontId="5" fillId="0" borderId="48" xfId="0" applyNumberFormat="1" applyFont="1" applyFill="1" applyBorder="1" applyAlignment="1" applyProtection="1">
      <alignment vertical="center" wrapText="1"/>
      <protection locked="0"/>
    </xf>
    <xf numFmtId="0" fontId="2" fillId="0" borderId="0" xfId="0" applyFont="1"/>
    <xf numFmtId="0" fontId="6" fillId="0" borderId="0" xfId="1" applyFont="1" applyBorder="1" applyAlignment="1">
      <alignment horizontal="justify" vertical="top"/>
    </xf>
    <xf numFmtId="0" fontId="6" fillId="0" borderId="0" xfId="1" applyFont="1" applyBorder="1" applyAlignment="1">
      <alignment horizontal="left" vertical="top"/>
    </xf>
    <xf numFmtId="0" fontId="29" fillId="0" borderId="0" xfId="1" applyFont="1" applyBorder="1" applyAlignment="1">
      <alignment horizontal="justify" vertical="top"/>
    </xf>
    <xf numFmtId="0" fontId="7" fillId="0" borderId="0" xfId="1" applyFont="1">
      <alignment vertical="top"/>
    </xf>
    <xf numFmtId="0" fontId="2" fillId="0" borderId="0" xfId="1" applyFont="1" applyBorder="1" applyAlignment="1">
      <alignment horizontal="justify" vertical="top"/>
    </xf>
    <xf numFmtId="0" fontId="18" fillId="0" borderId="0" xfId="1" applyFont="1" applyAlignment="1">
      <alignment horizontal="center"/>
    </xf>
    <xf numFmtId="0" fontId="18" fillId="0" borderId="0" xfId="1" applyFont="1" applyAlignment="1">
      <alignment horizontal="right" vertical="top"/>
    </xf>
    <xf numFmtId="14" fontId="4" fillId="0" borderId="0" xfId="5" quotePrefix="1" applyNumberFormat="1" applyFont="1" applyAlignment="1">
      <alignment horizontal="right"/>
    </xf>
    <xf numFmtId="0" fontId="18"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quotePrefix="1" applyFont="1" applyAlignment="1">
      <alignment horizontal="lef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33" fillId="0" borderId="0" xfId="0" applyNumberFormat="1" applyFont="1" applyAlignment="1">
      <alignment horizontal="right" vertical="top"/>
    </xf>
    <xf numFmtId="0" fontId="5" fillId="0" borderId="0" xfId="1" applyFont="1">
      <alignment vertical="top"/>
    </xf>
    <xf numFmtId="0" fontId="7"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52" xfId="5" applyNumberFormat="1" applyFont="1" applyBorder="1" applyAlignment="1">
      <alignment horizontal="right" vertical="top" wrapText="1"/>
    </xf>
    <xf numFmtId="0" fontId="34" fillId="0" borderId="0" xfId="1" applyFont="1" applyAlignment="1">
      <alignment horizontal="right" vertical="top" wrapText="1"/>
    </xf>
    <xf numFmtId="0" fontId="34" fillId="0" borderId="0" xfId="5" applyFont="1" applyAlignment="1">
      <alignment horizontal="right" vertical="top" wrapText="1"/>
    </xf>
    <xf numFmtId="0" fontId="35" fillId="0" borderId="0" xfId="1" applyFont="1" applyAlignment="1"/>
    <xf numFmtId="0" fontId="36" fillId="0" borderId="0" xfId="1" applyFont="1" applyAlignment="1"/>
    <xf numFmtId="0" fontId="2"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52" xfId="1" applyNumberFormat="1" applyFont="1" applyBorder="1" applyAlignment="1">
      <alignment horizontal="right" vertical="top" wrapText="1"/>
    </xf>
    <xf numFmtId="0" fontId="6" fillId="0" borderId="0" xfId="1" applyFont="1" applyAlignment="1">
      <alignment horizontal="left" vertical="top"/>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49" xfId="4" applyFont="1" applyFill="1" applyBorder="1" applyAlignment="1" applyProtection="1">
      <alignment vertical="center"/>
      <protection locked="0"/>
    </xf>
    <xf numFmtId="0" fontId="29" fillId="12" borderId="51" xfId="4" applyFont="1" applyFill="1" applyBorder="1" applyAlignment="1" applyProtection="1">
      <alignment vertical="center"/>
      <protection locked="0"/>
    </xf>
    <xf numFmtId="0" fontId="29"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4" quotePrefix="1"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0" fontId="4" fillId="12" borderId="3" xfId="4" quotePrefix="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4" fillId="10" borderId="42" xfId="0" applyFont="1" applyFill="1" applyBorder="1" applyAlignment="1" applyProtection="1">
      <alignment horizontal="left" vertical="center" wrapText="1"/>
    </xf>
    <xf numFmtId="0" fontId="12" fillId="4" borderId="42" xfId="0" applyFont="1" applyFill="1" applyBorder="1" applyAlignment="1" applyProtection="1">
      <alignment vertical="center" wrapText="1"/>
    </xf>
    <xf numFmtId="0" fontId="0" fillId="0" borderId="42" xfId="0" applyBorder="1" applyAlignment="1" applyProtection="1"/>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3" borderId="42" xfId="3" applyFont="1" applyFill="1" applyBorder="1" applyAlignment="1" applyProtection="1">
      <alignment horizontal="center" vertical="center"/>
    </xf>
    <xf numFmtId="0" fontId="8" fillId="0" borderId="0" xfId="3" applyFont="1" applyFill="1" applyBorder="1" applyAlignment="1" applyProtection="1">
      <alignment horizontal="center" vertical="center" wrapText="1"/>
    </xf>
    <xf numFmtId="0" fontId="6" fillId="0" borderId="0" xfId="3" applyFont="1" applyFill="1" applyBorder="1" applyAlignment="1" applyProtection="1">
      <alignment horizontal="center" vertical="top" wrapText="1"/>
    </xf>
    <xf numFmtId="0" fontId="0" fillId="0" borderId="0" xfId="0" applyAlignment="1" applyProtection="1">
      <alignment horizont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0" fillId="0" borderId="0" xfId="0" applyAlignment="1" applyProtection="1"/>
    <xf numFmtId="0" fontId="6" fillId="5" borderId="3" xfId="3" applyFont="1" applyFill="1" applyBorder="1" applyAlignment="1" applyProtection="1">
      <alignment vertical="center" wrapText="1"/>
    </xf>
    <xf numFmtId="0" fontId="0" fillId="0" borderId="2" xfId="0" applyBorder="1" applyAlignment="1" applyProtection="1">
      <alignment vertical="center" wrapText="1"/>
    </xf>
    <xf numFmtId="0" fontId="0" fillId="0" borderId="2" xfId="0" applyBorder="1" applyAlignment="1" applyProtection="1"/>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6" fillId="0" borderId="0" xfId="3" applyFont="1" applyFill="1" applyBorder="1" applyAlignment="1" applyProtection="1">
      <alignment horizontal="center" vertical="top"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 fillId="0" borderId="2" xfId="0" applyFont="1" applyBorder="1" applyAlignment="1" applyProtection="1">
      <alignment horizontal="right"/>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18" fillId="2" borderId="4" xfId="3" applyFont="1" applyFill="1" applyBorder="1" applyAlignment="1" applyProtection="1">
      <alignment vertical="center" wrapText="1"/>
    </xf>
    <xf numFmtId="0" fontId="0" fillId="0" borderId="5" xfId="0" applyBorder="1" applyAlignment="1" applyProtection="1">
      <alignment vertical="center" wrapText="1"/>
    </xf>
    <xf numFmtId="0" fontId="0" fillId="0" borderId="6" xfId="0" applyBorder="1" applyAlignment="1" applyProtection="1">
      <alignment vertical="center" wrapTex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 fillId="0" borderId="0" xfId="1" applyFont="1" applyAlignment="1">
      <alignment horizontal="center" wrapText="1"/>
    </xf>
    <xf numFmtId="0" fontId="2" fillId="0" borderId="0" xfId="1" quotePrefix="1" applyFont="1" applyBorder="1" applyAlignment="1">
      <alignment horizontal="left" vertical="top" wrapText="1"/>
    </xf>
    <xf numFmtId="0" fontId="7" fillId="0" borderId="0" xfId="1" applyFont="1" applyAlignment="1"/>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FAAE23DB-2710-4076-8321-9372FED2D9F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topLeftCell="A13" zoomScaleNormal="100" zoomScaleSheetLayoutView="100" workbookViewId="0">
      <selection sqref="A1:C1"/>
    </sheetView>
  </sheetViews>
  <sheetFormatPr defaultColWidth="9.140625" defaultRowHeight="15" x14ac:dyDescent="0.25"/>
  <cols>
    <col min="1" max="16384" width="9.140625" style="70"/>
  </cols>
  <sheetData>
    <row r="1" spans="1:10" ht="15.75" x14ac:dyDescent="0.25">
      <c r="A1" s="202" t="s">
        <v>391</v>
      </c>
      <c r="B1" s="203"/>
      <c r="C1" s="203"/>
      <c r="D1" s="68"/>
      <c r="E1" s="68"/>
      <c r="F1" s="68"/>
      <c r="G1" s="68"/>
      <c r="H1" s="68"/>
      <c r="I1" s="68"/>
      <c r="J1" s="69"/>
    </row>
    <row r="2" spans="1:10" ht="14.45" customHeight="1" x14ac:dyDescent="0.25">
      <c r="A2" s="204" t="s">
        <v>407</v>
      </c>
      <c r="B2" s="205"/>
      <c r="C2" s="205"/>
      <c r="D2" s="205"/>
      <c r="E2" s="205"/>
      <c r="F2" s="205"/>
      <c r="G2" s="205"/>
      <c r="H2" s="205"/>
      <c r="I2" s="205"/>
      <c r="J2" s="206"/>
    </row>
    <row r="3" spans="1:10" x14ac:dyDescent="0.25">
      <c r="A3" s="71"/>
      <c r="B3" s="72"/>
      <c r="C3" s="72"/>
      <c r="D3" s="72"/>
      <c r="E3" s="72"/>
      <c r="F3" s="72"/>
      <c r="G3" s="72"/>
      <c r="H3" s="72"/>
      <c r="I3" s="72"/>
      <c r="J3" s="73"/>
    </row>
    <row r="4" spans="1:10" ht="33.6" customHeight="1" x14ac:dyDescent="0.25">
      <c r="A4" s="207" t="s">
        <v>392</v>
      </c>
      <c r="B4" s="208"/>
      <c r="C4" s="208"/>
      <c r="D4" s="208"/>
      <c r="E4" s="209" t="s">
        <v>434</v>
      </c>
      <c r="F4" s="210"/>
      <c r="G4" s="74" t="s">
        <v>0</v>
      </c>
      <c r="H4" s="209" t="s">
        <v>435</v>
      </c>
      <c r="I4" s="210"/>
      <c r="J4" s="75"/>
    </row>
    <row r="5" spans="1:10" s="76" customFormat="1" ht="10.15" customHeight="1" x14ac:dyDescent="0.25">
      <c r="A5" s="211"/>
      <c r="B5" s="212"/>
      <c r="C5" s="212"/>
      <c r="D5" s="212"/>
      <c r="E5" s="212"/>
      <c r="F5" s="212"/>
      <c r="G5" s="212"/>
      <c r="H5" s="212"/>
      <c r="I5" s="212"/>
      <c r="J5" s="213"/>
    </row>
    <row r="6" spans="1:10" ht="20.45" customHeight="1" x14ac:dyDescent="0.25">
      <c r="A6" s="77"/>
      <c r="B6" s="78" t="s">
        <v>414</v>
      </c>
      <c r="C6" s="79"/>
      <c r="D6" s="79"/>
      <c r="E6" s="85">
        <v>2019</v>
      </c>
      <c r="F6" s="80"/>
      <c r="G6" s="74"/>
      <c r="H6" s="80"/>
      <c r="I6" s="81"/>
      <c r="J6" s="82"/>
    </row>
    <row r="7" spans="1:10" s="84" customFormat="1" ht="10.9" customHeight="1" x14ac:dyDescent="0.25">
      <c r="A7" s="77"/>
      <c r="B7" s="79"/>
      <c r="C7" s="79"/>
      <c r="D7" s="79"/>
      <c r="E7" s="83"/>
      <c r="F7" s="83"/>
      <c r="G7" s="74"/>
      <c r="H7" s="80"/>
      <c r="I7" s="81"/>
      <c r="J7" s="82"/>
    </row>
    <row r="8" spans="1:10" ht="20.45" customHeight="1" x14ac:dyDescent="0.25">
      <c r="A8" s="77"/>
      <c r="B8" s="78" t="s">
        <v>415</v>
      </c>
      <c r="C8" s="79"/>
      <c r="D8" s="79"/>
      <c r="E8" s="85">
        <v>1</v>
      </c>
      <c r="F8" s="80"/>
      <c r="G8" s="74"/>
      <c r="H8" s="80"/>
      <c r="I8" s="81"/>
      <c r="J8" s="82"/>
    </row>
    <row r="9" spans="1:10" s="84" customFormat="1" ht="10.9" customHeight="1" x14ac:dyDescent="0.25">
      <c r="A9" s="77"/>
      <c r="B9" s="79"/>
      <c r="C9" s="79"/>
      <c r="D9" s="79"/>
      <c r="E9" s="83"/>
      <c r="F9" s="83"/>
      <c r="G9" s="74"/>
      <c r="H9" s="83"/>
      <c r="I9" s="86"/>
      <c r="J9" s="82"/>
    </row>
    <row r="10" spans="1:10" ht="37.9" customHeight="1" x14ac:dyDescent="0.25">
      <c r="A10" s="198" t="s">
        <v>416</v>
      </c>
      <c r="B10" s="199"/>
      <c r="C10" s="199"/>
      <c r="D10" s="199"/>
      <c r="E10" s="199"/>
      <c r="F10" s="199"/>
      <c r="G10" s="199"/>
      <c r="H10" s="199"/>
      <c r="I10" s="199"/>
      <c r="J10" s="87"/>
    </row>
    <row r="11" spans="1:10" ht="24.6" customHeight="1" x14ac:dyDescent="0.25">
      <c r="A11" s="184" t="s">
        <v>393</v>
      </c>
      <c r="B11" s="200"/>
      <c r="C11" s="172" t="s">
        <v>436</v>
      </c>
      <c r="D11" s="173"/>
      <c r="E11" s="88"/>
      <c r="F11" s="154" t="s">
        <v>417</v>
      </c>
      <c r="G11" s="194"/>
      <c r="H11" s="172" t="s">
        <v>458</v>
      </c>
      <c r="I11" s="173"/>
      <c r="J11" s="89"/>
    </row>
    <row r="12" spans="1:10" ht="14.45" customHeight="1" x14ac:dyDescent="0.25">
      <c r="A12" s="90"/>
      <c r="B12" s="91"/>
      <c r="C12" s="91"/>
      <c r="D12" s="91"/>
      <c r="E12" s="201"/>
      <c r="F12" s="201"/>
      <c r="G12" s="201"/>
      <c r="H12" s="201"/>
      <c r="I12" s="92"/>
      <c r="J12" s="89"/>
    </row>
    <row r="13" spans="1:10" ht="21" customHeight="1" x14ac:dyDescent="0.25">
      <c r="A13" s="153" t="s">
        <v>408</v>
      </c>
      <c r="B13" s="194"/>
      <c r="C13" s="172" t="s">
        <v>437</v>
      </c>
      <c r="D13" s="173"/>
      <c r="E13" s="214"/>
      <c r="F13" s="201"/>
      <c r="G13" s="201"/>
      <c r="H13" s="201"/>
      <c r="I13" s="92"/>
      <c r="J13" s="89"/>
    </row>
    <row r="14" spans="1:10" ht="10.9" customHeight="1" x14ac:dyDescent="0.25">
      <c r="A14" s="88"/>
      <c r="B14" s="92"/>
      <c r="C14" s="91"/>
      <c r="D14" s="91"/>
      <c r="E14" s="163"/>
      <c r="F14" s="163"/>
      <c r="G14" s="163"/>
      <c r="H14" s="163"/>
      <c r="I14" s="91"/>
      <c r="J14" s="93"/>
    </row>
    <row r="15" spans="1:10" ht="22.9" customHeight="1" x14ac:dyDescent="0.25">
      <c r="A15" s="153" t="s">
        <v>394</v>
      </c>
      <c r="B15" s="194"/>
      <c r="C15" s="172" t="s">
        <v>438</v>
      </c>
      <c r="D15" s="173"/>
      <c r="E15" s="195"/>
      <c r="F15" s="186"/>
      <c r="G15" s="94" t="s">
        <v>418</v>
      </c>
      <c r="H15" s="196" t="s">
        <v>460</v>
      </c>
      <c r="I15" s="197"/>
      <c r="J15" s="95"/>
    </row>
    <row r="16" spans="1:10" ht="10.9" customHeight="1" x14ac:dyDescent="0.25">
      <c r="A16" s="88"/>
      <c r="B16" s="92"/>
      <c r="C16" s="91"/>
      <c r="D16" s="91"/>
      <c r="E16" s="163"/>
      <c r="F16" s="163"/>
      <c r="G16" s="163"/>
      <c r="H16" s="163"/>
      <c r="I16" s="91"/>
      <c r="J16" s="93"/>
    </row>
    <row r="17" spans="1:10" ht="22.9" customHeight="1" x14ac:dyDescent="0.25">
      <c r="A17" s="96"/>
      <c r="B17" s="94" t="s">
        <v>419</v>
      </c>
      <c r="C17" s="190" t="s">
        <v>459</v>
      </c>
      <c r="D17" s="191"/>
      <c r="E17" s="97"/>
      <c r="F17" s="97"/>
      <c r="G17" s="97"/>
      <c r="H17" s="97"/>
      <c r="I17" s="97"/>
      <c r="J17" s="95"/>
    </row>
    <row r="18" spans="1:10" x14ac:dyDescent="0.25">
      <c r="A18" s="192"/>
      <c r="B18" s="193"/>
      <c r="C18" s="163"/>
      <c r="D18" s="163"/>
      <c r="E18" s="163"/>
      <c r="F18" s="163"/>
      <c r="G18" s="163"/>
      <c r="H18" s="163"/>
      <c r="I18" s="91"/>
      <c r="J18" s="93"/>
    </row>
    <row r="19" spans="1:10" x14ac:dyDescent="0.25">
      <c r="A19" s="184" t="s">
        <v>395</v>
      </c>
      <c r="B19" s="185"/>
      <c r="C19" s="165" t="s">
        <v>440</v>
      </c>
      <c r="D19" s="166"/>
      <c r="E19" s="166"/>
      <c r="F19" s="166"/>
      <c r="G19" s="166"/>
      <c r="H19" s="166"/>
      <c r="I19" s="166"/>
      <c r="J19" s="167"/>
    </row>
    <row r="20" spans="1:10" x14ac:dyDescent="0.25">
      <c r="A20" s="90"/>
      <c r="B20" s="91"/>
      <c r="C20" s="98"/>
      <c r="D20" s="91"/>
      <c r="E20" s="163"/>
      <c r="F20" s="163"/>
      <c r="G20" s="163"/>
      <c r="H20" s="163"/>
      <c r="I20" s="91"/>
      <c r="J20" s="93"/>
    </row>
    <row r="21" spans="1:10" x14ac:dyDescent="0.25">
      <c r="A21" s="184" t="s">
        <v>396</v>
      </c>
      <c r="B21" s="185"/>
      <c r="C21" s="172">
        <v>10000</v>
      </c>
      <c r="D21" s="173"/>
      <c r="E21" s="163"/>
      <c r="F21" s="163"/>
      <c r="G21" s="165" t="s">
        <v>439</v>
      </c>
      <c r="H21" s="166"/>
      <c r="I21" s="166"/>
      <c r="J21" s="167"/>
    </row>
    <row r="22" spans="1:10" x14ac:dyDescent="0.25">
      <c r="A22" s="90"/>
      <c r="B22" s="91"/>
      <c r="C22" s="91"/>
      <c r="D22" s="91"/>
      <c r="E22" s="163"/>
      <c r="F22" s="163"/>
      <c r="G22" s="163"/>
      <c r="H22" s="163"/>
      <c r="I22" s="91"/>
      <c r="J22" s="93"/>
    </row>
    <row r="23" spans="1:10" x14ac:dyDescent="0.25">
      <c r="A23" s="184" t="s">
        <v>397</v>
      </c>
      <c r="B23" s="185"/>
      <c r="C23" s="165" t="s">
        <v>444</v>
      </c>
      <c r="D23" s="166"/>
      <c r="E23" s="166"/>
      <c r="F23" s="166"/>
      <c r="G23" s="166"/>
      <c r="H23" s="166"/>
      <c r="I23" s="166"/>
      <c r="J23" s="167"/>
    </row>
    <row r="24" spans="1:10" x14ac:dyDescent="0.25">
      <c r="A24" s="90"/>
      <c r="B24" s="91"/>
      <c r="C24" s="91"/>
      <c r="D24" s="91"/>
      <c r="E24" s="163"/>
      <c r="F24" s="163"/>
      <c r="G24" s="163"/>
      <c r="H24" s="163"/>
      <c r="I24" s="91"/>
      <c r="J24" s="93"/>
    </row>
    <row r="25" spans="1:10" x14ac:dyDescent="0.25">
      <c r="A25" s="184" t="s">
        <v>398</v>
      </c>
      <c r="B25" s="185"/>
      <c r="C25" s="187" t="s">
        <v>445</v>
      </c>
      <c r="D25" s="188"/>
      <c r="E25" s="188"/>
      <c r="F25" s="188"/>
      <c r="G25" s="188"/>
      <c r="H25" s="188"/>
      <c r="I25" s="188"/>
      <c r="J25" s="189"/>
    </row>
    <row r="26" spans="1:10" x14ac:dyDescent="0.25">
      <c r="A26" s="90"/>
      <c r="B26" s="91"/>
      <c r="C26" s="98"/>
      <c r="D26" s="91"/>
      <c r="E26" s="163"/>
      <c r="F26" s="163"/>
      <c r="G26" s="163"/>
      <c r="H26" s="163"/>
      <c r="I26" s="91"/>
      <c r="J26" s="93"/>
    </row>
    <row r="27" spans="1:10" x14ac:dyDescent="0.25">
      <c r="A27" s="184" t="s">
        <v>399</v>
      </c>
      <c r="B27" s="185"/>
      <c r="C27" s="187" t="s">
        <v>446</v>
      </c>
      <c r="D27" s="188"/>
      <c r="E27" s="188"/>
      <c r="F27" s="188"/>
      <c r="G27" s="188"/>
      <c r="H27" s="188"/>
      <c r="I27" s="188"/>
      <c r="J27" s="189"/>
    </row>
    <row r="28" spans="1:10" ht="13.9" customHeight="1" x14ac:dyDescent="0.25">
      <c r="A28" s="90"/>
      <c r="B28" s="91"/>
      <c r="C28" s="98"/>
      <c r="D28" s="91"/>
      <c r="E28" s="163"/>
      <c r="F28" s="163"/>
      <c r="G28" s="163"/>
      <c r="H28" s="163"/>
      <c r="I28" s="91"/>
      <c r="J28" s="93"/>
    </row>
    <row r="29" spans="1:10" ht="22.9" customHeight="1" x14ac:dyDescent="0.25">
      <c r="A29" s="153" t="s">
        <v>409</v>
      </c>
      <c r="B29" s="185"/>
      <c r="C29" s="99">
        <v>3186</v>
      </c>
      <c r="D29" s="100"/>
      <c r="E29" s="168"/>
      <c r="F29" s="168"/>
      <c r="G29" s="168"/>
      <c r="H29" s="168"/>
      <c r="I29" s="101"/>
      <c r="J29" s="102"/>
    </row>
    <row r="30" spans="1:10" x14ac:dyDescent="0.25">
      <c r="A30" s="90"/>
      <c r="B30" s="91"/>
      <c r="C30" s="91"/>
      <c r="D30" s="91"/>
      <c r="E30" s="163"/>
      <c r="F30" s="163"/>
      <c r="G30" s="163"/>
      <c r="H30" s="163"/>
      <c r="I30" s="101"/>
      <c r="J30" s="102"/>
    </row>
    <row r="31" spans="1:10" x14ac:dyDescent="0.25">
      <c r="A31" s="184" t="s">
        <v>400</v>
      </c>
      <c r="B31" s="185"/>
      <c r="C31" s="115" t="s">
        <v>422</v>
      </c>
      <c r="D31" s="183" t="s">
        <v>420</v>
      </c>
      <c r="E31" s="170"/>
      <c r="F31" s="170"/>
      <c r="G31" s="170"/>
      <c r="H31" s="103"/>
      <c r="I31" s="104" t="s">
        <v>421</v>
      </c>
      <c r="J31" s="105" t="s">
        <v>422</v>
      </c>
    </row>
    <row r="32" spans="1:10" x14ac:dyDescent="0.25">
      <c r="A32" s="184"/>
      <c r="B32" s="185"/>
      <c r="C32" s="106"/>
      <c r="D32" s="74"/>
      <c r="E32" s="186"/>
      <c r="F32" s="186"/>
      <c r="G32" s="186"/>
      <c r="H32" s="186"/>
      <c r="I32" s="101"/>
      <c r="J32" s="102"/>
    </row>
    <row r="33" spans="1:10" x14ac:dyDescent="0.25">
      <c r="A33" s="184" t="s">
        <v>410</v>
      </c>
      <c r="B33" s="185"/>
      <c r="C33" s="99" t="s">
        <v>424</v>
      </c>
      <c r="D33" s="183" t="s">
        <v>423</v>
      </c>
      <c r="E33" s="170"/>
      <c r="F33" s="170"/>
      <c r="G33" s="170"/>
      <c r="H33" s="97"/>
      <c r="I33" s="104" t="s">
        <v>424</v>
      </c>
      <c r="J33" s="105" t="s">
        <v>425</v>
      </c>
    </row>
    <row r="34" spans="1:10" x14ac:dyDescent="0.25">
      <c r="A34" s="90"/>
      <c r="B34" s="91"/>
      <c r="C34" s="91"/>
      <c r="D34" s="91"/>
      <c r="E34" s="163"/>
      <c r="F34" s="163"/>
      <c r="G34" s="163"/>
      <c r="H34" s="163"/>
      <c r="I34" s="91"/>
      <c r="J34" s="93"/>
    </row>
    <row r="35" spans="1:10" x14ac:dyDescent="0.25">
      <c r="A35" s="183" t="s">
        <v>411</v>
      </c>
      <c r="B35" s="170"/>
      <c r="C35" s="170"/>
      <c r="D35" s="170"/>
      <c r="E35" s="170" t="s">
        <v>401</v>
      </c>
      <c r="F35" s="170"/>
      <c r="G35" s="170"/>
      <c r="H35" s="170"/>
      <c r="I35" s="170"/>
      <c r="J35" s="107" t="s">
        <v>402</v>
      </c>
    </row>
    <row r="36" spans="1:10" x14ac:dyDescent="0.25">
      <c r="A36" s="90"/>
      <c r="B36" s="91"/>
      <c r="C36" s="91"/>
      <c r="D36" s="91"/>
      <c r="E36" s="163"/>
      <c r="F36" s="163"/>
      <c r="G36" s="163"/>
      <c r="H36" s="163"/>
      <c r="I36" s="91"/>
      <c r="J36" s="102"/>
    </row>
    <row r="37" spans="1:10" x14ac:dyDescent="0.25">
      <c r="A37" s="178" t="s">
        <v>447</v>
      </c>
      <c r="B37" s="179"/>
      <c r="C37" s="179"/>
      <c r="D37" s="179"/>
      <c r="E37" s="178" t="s">
        <v>452</v>
      </c>
      <c r="F37" s="179"/>
      <c r="G37" s="179"/>
      <c r="H37" s="179"/>
      <c r="I37" s="180"/>
      <c r="J37" s="108">
        <v>1449613</v>
      </c>
    </row>
    <row r="38" spans="1:10" x14ac:dyDescent="0.25">
      <c r="A38" s="90"/>
      <c r="B38" s="91"/>
      <c r="C38" s="98"/>
      <c r="D38" s="182"/>
      <c r="E38" s="182"/>
      <c r="F38" s="182"/>
      <c r="G38" s="182"/>
      <c r="H38" s="182"/>
      <c r="I38" s="182"/>
      <c r="J38" s="93"/>
    </row>
    <row r="39" spans="1:10" x14ac:dyDescent="0.25">
      <c r="A39" s="178" t="s">
        <v>448</v>
      </c>
      <c r="B39" s="179"/>
      <c r="C39" s="179"/>
      <c r="D39" s="180"/>
      <c r="E39" s="178" t="s">
        <v>453</v>
      </c>
      <c r="F39" s="179"/>
      <c r="G39" s="179"/>
      <c r="H39" s="179"/>
      <c r="I39" s="180"/>
      <c r="J39" s="99" t="s">
        <v>457</v>
      </c>
    </row>
    <row r="40" spans="1:10" x14ac:dyDescent="0.25">
      <c r="A40" s="90"/>
      <c r="B40" s="91"/>
      <c r="C40" s="98"/>
      <c r="D40" s="109"/>
      <c r="E40" s="182"/>
      <c r="F40" s="182"/>
      <c r="G40" s="182"/>
      <c r="H40" s="182"/>
      <c r="I40" s="92"/>
      <c r="J40" s="93"/>
    </row>
    <row r="41" spans="1:10" x14ac:dyDescent="0.25">
      <c r="A41" s="178" t="s">
        <v>449</v>
      </c>
      <c r="B41" s="179"/>
      <c r="C41" s="179"/>
      <c r="D41" s="180"/>
      <c r="E41" s="178" t="s">
        <v>454</v>
      </c>
      <c r="F41" s="179"/>
      <c r="G41" s="179"/>
      <c r="H41" s="179"/>
      <c r="I41" s="180"/>
      <c r="J41" s="99">
        <v>70633647</v>
      </c>
    </row>
    <row r="42" spans="1:10" x14ac:dyDescent="0.25">
      <c r="A42" s="90"/>
      <c r="B42" s="91"/>
      <c r="C42" s="98"/>
      <c r="D42" s="109"/>
      <c r="E42" s="182"/>
      <c r="F42" s="182"/>
      <c r="G42" s="182"/>
      <c r="H42" s="182"/>
      <c r="I42" s="92"/>
      <c r="J42" s="93"/>
    </row>
    <row r="43" spans="1:10" x14ac:dyDescent="0.25">
      <c r="A43" s="178" t="s">
        <v>450</v>
      </c>
      <c r="B43" s="179"/>
      <c r="C43" s="179"/>
      <c r="D43" s="180"/>
      <c r="E43" s="178" t="s">
        <v>455</v>
      </c>
      <c r="F43" s="179"/>
      <c r="G43" s="179"/>
      <c r="H43" s="179"/>
      <c r="I43" s="180"/>
      <c r="J43" s="99">
        <v>80921748</v>
      </c>
    </row>
    <row r="44" spans="1:10" x14ac:dyDescent="0.25">
      <c r="A44" s="110"/>
      <c r="B44" s="98"/>
      <c r="C44" s="176"/>
      <c r="D44" s="176"/>
      <c r="E44" s="163"/>
      <c r="F44" s="163"/>
      <c r="G44" s="176"/>
      <c r="H44" s="176"/>
      <c r="I44" s="176"/>
      <c r="J44" s="93"/>
    </row>
    <row r="45" spans="1:10" x14ac:dyDescent="0.25">
      <c r="A45" s="178" t="s">
        <v>451</v>
      </c>
      <c r="B45" s="179"/>
      <c r="C45" s="179"/>
      <c r="D45" s="180"/>
      <c r="E45" s="178" t="s">
        <v>456</v>
      </c>
      <c r="F45" s="179"/>
      <c r="G45" s="179"/>
      <c r="H45" s="179"/>
      <c r="I45" s="180"/>
      <c r="J45" s="99">
        <v>192753195</v>
      </c>
    </row>
    <row r="46" spans="1:10" x14ac:dyDescent="0.25">
      <c r="A46" s="110"/>
      <c r="B46" s="98"/>
      <c r="C46" s="98"/>
      <c r="D46" s="91"/>
      <c r="E46" s="181"/>
      <c r="F46" s="181"/>
      <c r="G46" s="176"/>
      <c r="H46" s="176"/>
      <c r="I46" s="91"/>
      <c r="J46" s="93"/>
    </row>
    <row r="47" spans="1:10" x14ac:dyDescent="0.25">
      <c r="A47" s="178"/>
      <c r="B47" s="179"/>
      <c r="C47" s="179"/>
      <c r="D47" s="180"/>
      <c r="E47" s="178"/>
      <c r="F47" s="179"/>
      <c r="G47" s="179"/>
      <c r="H47" s="179"/>
      <c r="I47" s="180"/>
      <c r="J47" s="99"/>
    </row>
    <row r="48" spans="1:10" x14ac:dyDescent="0.25">
      <c r="A48" s="110"/>
      <c r="B48" s="98"/>
      <c r="C48" s="98"/>
      <c r="D48" s="91"/>
      <c r="E48" s="163"/>
      <c r="F48" s="163"/>
      <c r="G48" s="176"/>
      <c r="H48" s="176"/>
      <c r="I48" s="91"/>
      <c r="J48" s="111" t="s">
        <v>426</v>
      </c>
    </row>
    <row r="49" spans="1:10" x14ac:dyDescent="0.25">
      <c r="A49" s="110"/>
      <c r="B49" s="98"/>
      <c r="C49" s="98"/>
      <c r="D49" s="91"/>
      <c r="E49" s="163"/>
      <c r="F49" s="163"/>
      <c r="G49" s="176"/>
      <c r="H49" s="176"/>
      <c r="I49" s="91"/>
      <c r="J49" s="111" t="s">
        <v>427</v>
      </c>
    </row>
    <row r="50" spans="1:10" ht="14.45" customHeight="1" x14ac:dyDescent="0.25">
      <c r="A50" s="153" t="s">
        <v>403</v>
      </c>
      <c r="B50" s="154"/>
      <c r="C50" s="172" t="s">
        <v>427</v>
      </c>
      <c r="D50" s="173"/>
      <c r="E50" s="174" t="s">
        <v>428</v>
      </c>
      <c r="F50" s="175"/>
      <c r="G50" s="165"/>
      <c r="H50" s="166"/>
      <c r="I50" s="166"/>
      <c r="J50" s="167"/>
    </row>
    <row r="51" spans="1:10" x14ac:dyDescent="0.25">
      <c r="A51" s="110"/>
      <c r="B51" s="98"/>
      <c r="C51" s="176"/>
      <c r="D51" s="176"/>
      <c r="E51" s="163"/>
      <c r="F51" s="163"/>
      <c r="G51" s="177" t="s">
        <v>429</v>
      </c>
      <c r="H51" s="177"/>
      <c r="I51" s="177"/>
      <c r="J51" s="82"/>
    </row>
    <row r="52" spans="1:10" ht="13.9" customHeight="1" x14ac:dyDescent="0.25">
      <c r="A52" s="153" t="s">
        <v>404</v>
      </c>
      <c r="B52" s="154"/>
      <c r="C52" s="165" t="s">
        <v>441</v>
      </c>
      <c r="D52" s="166"/>
      <c r="E52" s="166"/>
      <c r="F52" s="166"/>
      <c r="G52" s="166"/>
      <c r="H52" s="166"/>
      <c r="I52" s="166"/>
      <c r="J52" s="167"/>
    </row>
    <row r="53" spans="1:10" x14ac:dyDescent="0.25">
      <c r="A53" s="90"/>
      <c r="B53" s="91"/>
      <c r="C53" s="168" t="s">
        <v>405</v>
      </c>
      <c r="D53" s="168"/>
      <c r="E53" s="168"/>
      <c r="F53" s="168"/>
      <c r="G53" s="168"/>
      <c r="H53" s="168"/>
      <c r="I53" s="168"/>
      <c r="J53" s="93"/>
    </row>
    <row r="54" spans="1:10" x14ac:dyDescent="0.25">
      <c r="A54" s="153" t="s">
        <v>406</v>
      </c>
      <c r="B54" s="154"/>
      <c r="C54" s="169" t="s">
        <v>442</v>
      </c>
      <c r="D54" s="166"/>
      <c r="E54" s="167"/>
      <c r="F54" s="163"/>
      <c r="G54" s="163"/>
      <c r="H54" s="170"/>
      <c r="I54" s="170"/>
      <c r="J54" s="171"/>
    </row>
    <row r="55" spans="1:10" x14ac:dyDescent="0.25">
      <c r="A55" s="90"/>
      <c r="B55" s="91"/>
      <c r="C55" s="98"/>
      <c r="D55" s="91"/>
      <c r="E55" s="163"/>
      <c r="F55" s="163"/>
      <c r="G55" s="163"/>
      <c r="H55" s="163"/>
      <c r="I55" s="91"/>
      <c r="J55" s="93"/>
    </row>
    <row r="56" spans="1:10" ht="14.45" customHeight="1" x14ac:dyDescent="0.25">
      <c r="A56" s="153" t="s">
        <v>398</v>
      </c>
      <c r="B56" s="154"/>
      <c r="C56" s="164" t="s">
        <v>443</v>
      </c>
      <c r="D56" s="160"/>
      <c r="E56" s="160"/>
      <c r="F56" s="160"/>
      <c r="G56" s="160"/>
      <c r="H56" s="160"/>
      <c r="I56" s="160"/>
      <c r="J56" s="161"/>
    </row>
    <row r="57" spans="1:10" x14ac:dyDescent="0.25">
      <c r="A57" s="90"/>
      <c r="B57" s="91"/>
      <c r="C57" s="91"/>
      <c r="D57" s="91"/>
      <c r="E57" s="163"/>
      <c r="F57" s="163"/>
      <c r="G57" s="163"/>
      <c r="H57" s="163"/>
      <c r="I57" s="91"/>
      <c r="J57" s="93"/>
    </row>
    <row r="58" spans="1:10" x14ac:dyDescent="0.25">
      <c r="A58" s="153" t="s">
        <v>430</v>
      </c>
      <c r="B58" s="154"/>
      <c r="C58" s="155"/>
      <c r="D58" s="156"/>
      <c r="E58" s="156"/>
      <c r="F58" s="156"/>
      <c r="G58" s="156"/>
      <c r="H58" s="156"/>
      <c r="I58" s="156"/>
      <c r="J58" s="157"/>
    </row>
    <row r="59" spans="1:10" ht="14.45" customHeight="1" x14ac:dyDescent="0.25">
      <c r="A59" s="90"/>
      <c r="B59" s="91"/>
      <c r="C59" s="158" t="s">
        <v>431</v>
      </c>
      <c r="D59" s="158"/>
      <c r="E59" s="158"/>
      <c r="F59" s="158"/>
      <c r="G59" s="91"/>
      <c r="H59" s="91"/>
      <c r="I59" s="91"/>
      <c r="J59" s="93"/>
    </row>
    <row r="60" spans="1:10" x14ac:dyDescent="0.25">
      <c r="A60" s="153" t="s">
        <v>432</v>
      </c>
      <c r="B60" s="154"/>
      <c r="C60" s="159"/>
      <c r="D60" s="160"/>
      <c r="E60" s="160"/>
      <c r="F60" s="160"/>
      <c r="G60" s="160"/>
      <c r="H60" s="160"/>
      <c r="I60" s="160"/>
      <c r="J60" s="161"/>
    </row>
    <row r="61" spans="1:10" ht="14.45" customHeight="1" x14ac:dyDescent="0.25">
      <c r="A61" s="112"/>
      <c r="B61" s="113"/>
      <c r="C61" s="162" t="s">
        <v>433</v>
      </c>
      <c r="D61" s="162"/>
      <c r="E61" s="162"/>
      <c r="F61" s="162"/>
      <c r="G61" s="162"/>
      <c r="H61" s="113"/>
      <c r="I61" s="113"/>
      <c r="J61" s="114"/>
    </row>
    <row r="68" ht="27" customHeight="1" x14ac:dyDescent="0.25"/>
    <row r="72" ht="38.450000000000003" customHeight="1" x14ac:dyDescent="0.25"/>
  </sheetData>
  <sheetProtection algorithmName="SHA-512" hashValue="OhiRpIr2bZrQMEr0pgupXAmtcOj/UEkRxwePpgBTzbIOegEL2GVs+0DBUeMKKhWwdBgB//eddMln2zXLnJUcBg==" saltValue="R7LX2v2msyTlSzY1JAbv8A==" spinCount="100000" sheet="1" objects="1" scenarios="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sqref="A1:I1"/>
    </sheetView>
  </sheetViews>
  <sheetFormatPr defaultColWidth="8.85546875" defaultRowHeight="12.75" x14ac:dyDescent="0.2"/>
  <cols>
    <col min="1" max="7" width="8.85546875" style="11"/>
    <col min="8" max="9" width="9.85546875" style="33" customWidth="1"/>
    <col min="10" max="10" width="10.28515625" style="11" bestFit="1" customWidth="1"/>
    <col min="11" max="16384" width="8.85546875" style="11"/>
  </cols>
  <sheetData>
    <row r="1" spans="1:9" x14ac:dyDescent="0.2">
      <c r="A1" s="222" t="s">
        <v>1</v>
      </c>
      <c r="B1" s="223"/>
      <c r="C1" s="223"/>
      <c r="D1" s="223"/>
      <c r="E1" s="223"/>
      <c r="F1" s="223"/>
      <c r="G1" s="223"/>
      <c r="H1" s="223"/>
      <c r="I1" s="223"/>
    </row>
    <row r="2" spans="1:9" x14ac:dyDescent="0.2">
      <c r="A2" s="224" t="s">
        <v>462</v>
      </c>
      <c r="B2" s="225"/>
      <c r="C2" s="225"/>
      <c r="D2" s="225"/>
      <c r="E2" s="225"/>
      <c r="F2" s="225"/>
      <c r="G2" s="225"/>
      <c r="H2" s="225"/>
      <c r="I2" s="225"/>
    </row>
    <row r="3" spans="1:9" x14ac:dyDescent="0.2">
      <c r="A3" s="226" t="s">
        <v>355</v>
      </c>
      <c r="B3" s="227"/>
      <c r="C3" s="227"/>
      <c r="D3" s="227"/>
      <c r="E3" s="227"/>
      <c r="F3" s="227"/>
      <c r="G3" s="227"/>
      <c r="H3" s="227"/>
      <c r="I3" s="227"/>
    </row>
    <row r="4" spans="1:9" ht="12.6" customHeight="1" x14ac:dyDescent="0.2">
      <c r="A4" s="228" t="s">
        <v>464</v>
      </c>
      <c r="B4" s="229"/>
      <c r="C4" s="229"/>
      <c r="D4" s="229"/>
      <c r="E4" s="229"/>
      <c r="F4" s="229"/>
      <c r="G4" s="229"/>
      <c r="H4" s="229"/>
      <c r="I4" s="230"/>
    </row>
    <row r="5" spans="1:9" ht="67.5" x14ac:dyDescent="0.2">
      <c r="A5" s="233" t="s">
        <v>2</v>
      </c>
      <c r="B5" s="234"/>
      <c r="C5" s="234"/>
      <c r="D5" s="234"/>
      <c r="E5" s="234"/>
      <c r="F5" s="234"/>
      <c r="G5" s="12" t="s">
        <v>105</v>
      </c>
      <c r="H5" s="14" t="s">
        <v>372</v>
      </c>
      <c r="I5" s="14" t="s">
        <v>373</v>
      </c>
    </row>
    <row r="6" spans="1:9" x14ac:dyDescent="0.2">
      <c r="A6" s="231">
        <v>1</v>
      </c>
      <c r="B6" s="232"/>
      <c r="C6" s="232"/>
      <c r="D6" s="232"/>
      <c r="E6" s="232"/>
      <c r="F6" s="232"/>
      <c r="G6" s="13">
        <v>2</v>
      </c>
      <c r="H6" s="14">
        <v>3</v>
      </c>
      <c r="I6" s="14">
        <v>4</v>
      </c>
    </row>
    <row r="7" spans="1:9" x14ac:dyDescent="0.2">
      <c r="A7" s="235"/>
      <c r="B7" s="235"/>
      <c r="C7" s="235"/>
      <c r="D7" s="235"/>
      <c r="E7" s="235"/>
      <c r="F7" s="235"/>
      <c r="G7" s="235"/>
      <c r="H7" s="235"/>
      <c r="I7" s="235"/>
    </row>
    <row r="8" spans="1:9" ht="12.75" customHeight="1" x14ac:dyDescent="0.2">
      <c r="A8" s="216" t="s">
        <v>4</v>
      </c>
      <c r="B8" s="216"/>
      <c r="C8" s="216"/>
      <c r="D8" s="216"/>
      <c r="E8" s="216"/>
      <c r="F8" s="216"/>
      <c r="G8" s="15">
        <v>1</v>
      </c>
      <c r="H8" s="31"/>
      <c r="I8" s="31"/>
    </row>
    <row r="9" spans="1:9" ht="12.75" customHeight="1" x14ac:dyDescent="0.2">
      <c r="A9" s="217" t="s">
        <v>381</v>
      </c>
      <c r="B9" s="217"/>
      <c r="C9" s="217"/>
      <c r="D9" s="217"/>
      <c r="E9" s="217"/>
      <c r="F9" s="217"/>
      <c r="G9" s="16">
        <v>2</v>
      </c>
      <c r="H9" s="32">
        <f>H10+H17+H27+H38+H43</f>
        <v>192739096.12473002</v>
      </c>
      <c r="I9" s="32">
        <f>I10+I17+I27+I38+I43</f>
        <v>256682691.15177</v>
      </c>
    </row>
    <row r="10" spans="1:9" ht="12.75" customHeight="1" x14ac:dyDescent="0.2">
      <c r="A10" s="219" t="s">
        <v>5</v>
      </c>
      <c r="B10" s="219"/>
      <c r="C10" s="219"/>
      <c r="D10" s="219"/>
      <c r="E10" s="219"/>
      <c r="F10" s="219"/>
      <c r="G10" s="16">
        <v>3</v>
      </c>
      <c r="H10" s="32">
        <f>H11+H12+H13+H14+H15+H16</f>
        <v>5069619.57</v>
      </c>
      <c r="I10" s="32">
        <f>I11+I12+I13+I14+I15+I16</f>
        <v>4817238.6000000006</v>
      </c>
    </row>
    <row r="11" spans="1:9" ht="12.75" customHeight="1" x14ac:dyDescent="0.2">
      <c r="A11" s="215" t="s">
        <v>6</v>
      </c>
      <c r="B11" s="215"/>
      <c r="C11" s="215"/>
      <c r="D11" s="215"/>
      <c r="E11" s="215"/>
      <c r="F11" s="215"/>
      <c r="G11" s="15">
        <v>4</v>
      </c>
      <c r="H11" s="31">
        <v>0</v>
      </c>
      <c r="I11" s="31">
        <v>0</v>
      </c>
    </row>
    <row r="12" spans="1:9" ht="22.9" customHeight="1" x14ac:dyDescent="0.2">
      <c r="A12" s="215" t="s">
        <v>7</v>
      </c>
      <c r="B12" s="215"/>
      <c r="C12" s="215"/>
      <c r="D12" s="215"/>
      <c r="E12" s="215"/>
      <c r="F12" s="215"/>
      <c r="G12" s="15">
        <v>5</v>
      </c>
      <c r="H12" s="31">
        <v>896373.83</v>
      </c>
      <c r="I12" s="31">
        <v>643992.86</v>
      </c>
    </row>
    <row r="13" spans="1:9" ht="12.75" customHeight="1" x14ac:dyDescent="0.2">
      <c r="A13" s="215" t="s">
        <v>8</v>
      </c>
      <c r="B13" s="215"/>
      <c r="C13" s="215"/>
      <c r="D13" s="215"/>
      <c r="E13" s="215"/>
      <c r="F13" s="215"/>
      <c r="G13" s="15">
        <v>6</v>
      </c>
      <c r="H13" s="31">
        <v>4173245.74</v>
      </c>
      <c r="I13" s="31">
        <v>4173245.74</v>
      </c>
    </row>
    <row r="14" spans="1:9" ht="12.75" customHeight="1" x14ac:dyDescent="0.2">
      <c r="A14" s="215" t="s">
        <v>9</v>
      </c>
      <c r="B14" s="215"/>
      <c r="C14" s="215"/>
      <c r="D14" s="215"/>
      <c r="E14" s="215"/>
      <c r="F14" s="215"/>
      <c r="G14" s="15">
        <v>7</v>
      </c>
      <c r="H14" s="31">
        <v>0</v>
      </c>
      <c r="I14" s="31">
        <v>0</v>
      </c>
    </row>
    <row r="15" spans="1:9" ht="12.75" customHeight="1" x14ac:dyDescent="0.2">
      <c r="A15" s="215" t="s">
        <v>10</v>
      </c>
      <c r="B15" s="215"/>
      <c r="C15" s="215"/>
      <c r="D15" s="215"/>
      <c r="E15" s="215"/>
      <c r="F15" s="215"/>
      <c r="G15" s="15">
        <v>8</v>
      </c>
      <c r="H15" s="31">
        <v>0</v>
      </c>
      <c r="I15" s="31">
        <v>0</v>
      </c>
    </row>
    <row r="16" spans="1:9" ht="12.75" customHeight="1" x14ac:dyDescent="0.2">
      <c r="A16" s="215" t="s">
        <v>11</v>
      </c>
      <c r="B16" s="215"/>
      <c r="C16" s="215"/>
      <c r="D16" s="215"/>
      <c r="E16" s="215"/>
      <c r="F16" s="215"/>
      <c r="G16" s="15">
        <v>9</v>
      </c>
      <c r="H16" s="31">
        <v>0</v>
      </c>
      <c r="I16" s="31">
        <v>0</v>
      </c>
    </row>
    <row r="17" spans="1:9" ht="12.75" customHeight="1" x14ac:dyDescent="0.2">
      <c r="A17" s="219" t="s">
        <v>12</v>
      </c>
      <c r="B17" s="219"/>
      <c r="C17" s="219"/>
      <c r="D17" s="219"/>
      <c r="E17" s="219"/>
      <c r="F17" s="219"/>
      <c r="G17" s="16">
        <v>10</v>
      </c>
      <c r="H17" s="32">
        <f>H18+H19+H20+H21+H22+H23+H24+H25+H26</f>
        <v>114654490.52473001</v>
      </c>
      <c r="I17" s="32">
        <f>I18+I19+I20+I21+I22+I23+I24+I25+I26</f>
        <v>181632994.28176999</v>
      </c>
    </row>
    <row r="18" spans="1:9" ht="12.75" customHeight="1" x14ac:dyDescent="0.2">
      <c r="A18" s="215" t="s">
        <v>13</v>
      </c>
      <c r="B18" s="215"/>
      <c r="C18" s="215"/>
      <c r="D18" s="215"/>
      <c r="E18" s="215"/>
      <c r="F18" s="215"/>
      <c r="G18" s="15">
        <v>11</v>
      </c>
      <c r="H18" s="31">
        <v>15605344.050000001</v>
      </c>
      <c r="I18" s="31">
        <v>15605344.050000001</v>
      </c>
    </row>
    <row r="19" spans="1:9" ht="12.75" customHeight="1" x14ac:dyDescent="0.2">
      <c r="A19" s="215" t="s">
        <v>14</v>
      </c>
      <c r="B19" s="215"/>
      <c r="C19" s="215"/>
      <c r="D19" s="215"/>
      <c r="E19" s="215"/>
      <c r="F19" s="215"/>
      <c r="G19" s="15">
        <v>12</v>
      </c>
      <c r="H19" s="31">
        <v>30529845.120000001</v>
      </c>
      <c r="I19" s="31">
        <v>80927268.801379994</v>
      </c>
    </row>
    <row r="20" spans="1:9" ht="12.75" customHeight="1" x14ac:dyDescent="0.2">
      <c r="A20" s="215" t="s">
        <v>15</v>
      </c>
      <c r="B20" s="215"/>
      <c r="C20" s="215"/>
      <c r="D20" s="215"/>
      <c r="E20" s="215"/>
      <c r="F20" s="215"/>
      <c r="G20" s="15">
        <v>13</v>
      </c>
      <c r="H20" s="31">
        <v>53544680.360710002</v>
      </c>
      <c r="I20" s="31">
        <v>53763562.691610001</v>
      </c>
    </row>
    <row r="21" spans="1:9" ht="12.75" customHeight="1" x14ac:dyDescent="0.2">
      <c r="A21" s="215" t="s">
        <v>16</v>
      </c>
      <c r="B21" s="215"/>
      <c r="C21" s="215"/>
      <c r="D21" s="215"/>
      <c r="E21" s="215"/>
      <c r="F21" s="215"/>
      <c r="G21" s="15">
        <v>14</v>
      </c>
      <c r="H21" s="31">
        <v>14792944.89402</v>
      </c>
      <c r="I21" s="31">
        <v>31104833.648779999</v>
      </c>
    </row>
    <row r="22" spans="1:9" ht="12.75" customHeight="1" x14ac:dyDescent="0.2">
      <c r="A22" s="215" t="s">
        <v>17</v>
      </c>
      <c r="B22" s="215"/>
      <c r="C22" s="215"/>
      <c r="D22" s="215"/>
      <c r="E22" s="215"/>
      <c r="F22" s="215"/>
      <c r="G22" s="15">
        <v>15</v>
      </c>
      <c r="H22" s="31">
        <v>0</v>
      </c>
      <c r="I22" s="31">
        <v>0</v>
      </c>
    </row>
    <row r="23" spans="1:9" ht="12.75" customHeight="1" x14ac:dyDescent="0.2">
      <c r="A23" s="215" t="s">
        <v>18</v>
      </c>
      <c r="B23" s="215"/>
      <c r="C23" s="215"/>
      <c r="D23" s="215"/>
      <c r="E23" s="215"/>
      <c r="F23" s="215"/>
      <c r="G23" s="15">
        <v>16</v>
      </c>
      <c r="H23" s="31">
        <v>0</v>
      </c>
      <c r="I23" s="31">
        <v>0</v>
      </c>
    </row>
    <row r="24" spans="1:9" ht="12.75" customHeight="1" x14ac:dyDescent="0.2">
      <c r="A24" s="215" t="s">
        <v>19</v>
      </c>
      <c r="B24" s="215"/>
      <c r="C24" s="215"/>
      <c r="D24" s="215"/>
      <c r="E24" s="215"/>
      <c r="F24" s="215"/>
      <c r="G24" s="15">
        <v>17</v>
      </c>
      <c r="H24" s="31">
        <v>113469.14</v>
      </c>
      <c r="I24" s="31">
        <v>165723.54999999999</v>
      </c>
    </row>
    <row r="25" spans="1:9" ht="12.75" customHeight="1" x14ac:dyDescent="0.2">
      <c r="A25" s="215" t="s">
        <v>20</v>
      </c>
      <c r="B25" s="215"/>
      <c r="C25" s="215"/>
      <c r="D25" s="215"/>
      <c r="E25" s="215"/>
      <c r="F25" s="215"/>
      <c r="G25" s="15">
        <v>18</v>
      </c>
      <c r="H25" s="31">
        <v>68206.960000000006</v>
      </c>
      <c r="I25" s="31">
        <v>66261.539999999994</v>
      </c>
    </row>
    <row r="26" spans="1:9" ht="12.75" customHeight="1" x14ac:dyDescent="0.2">
      <c r="A26" s="215" t="s">
        <v>21</v>
      </c>
      <c r="B26" s="215"/>
      <c r="C26" s="215"/>
      <c r="D26" s="215"/>
      <c r="E26" s="215"/>
      <c r="F26" s="215"/>
      <c r="G26" s="15">
        <v>19</v>
      </c>
      <c r="H26" s="31">
        <v>0</v>
      </c>
      <c r="I26" s="31">
        <v>0</v>
      </c>
    </row>
    <row r="27" spans="1:9" ht="12.75" customHeight="1" x14ac:dyDescent="0.2">
      <c r="A27" s="219" t="s">
        <v>22</v>
      </c>
      <c r="B27" s="219"/>
      <c r="C27" s="219"/>
      <c r="D27" s="219"/>
      <c r="E27" s="219"/>
      <c r="F27" s="219"/>
      <c r="G27" s="16">
        <v>20</v>
      </c>
      <c r="H27" s="32">
        <f>SUM(H28:H37)</f>
        <v>28093924.469999999</v>
      </c>
      <c r="I27" s="32">
        <f>SUM(I28:I37)</f>
        <v>25142645.16</v>
      </c>
    </row>
    <row r="28" spans="1:9" ht="12.75" customHeight="1" x14ac:dyDescent="0.2">
      <c r="A28" s="215" t="s">
        <v>23</v>
      </c>
      <c r="B28" s="215"/>
      <c r="C28" s="215"/>
      <c r="D28" s="215"/>
      <c r="E28" s="215"/>
      <c r="F28" s="215"/>
      <c r="G28" s="15">
        <v>21</v>
      </c>
      <c r="H28" s="31">
        <v>0</v>
      </c>
      <c r="I28" s="31">
        <v>0</v>
      </c>
    </row>
    <row r="29" spans="1:9" ht="12.75" customHeight="1" x14ac:dyDescent="0.2">
      <c r="A29" s="215" t="s">
        <v>24</v>
      </c>
      <c r="B29" s="215"/>
      <c r="C29" s="215"/>
      <c r="D29" s="215"/>
      <c r="E29" s="215"/>
      <c r="F29" s="215"/>
      <c r="G29" s="15">
        <v>22</v>
      </c>
      <c r="H29" s="31">
        <v>0</v>
      </c>
      <c r="I29" s="31">
        <v>0</v>
      </c>
    </row>
    <row r="30" spans="1:9" ht="12.75" customHeight="1" x14ac:dyDescent="0.2">
      <c r="A30" s="215" t="s">
        <v>25</v>
      </c>
      <c r="B30" s="215"/>
      <c r="C30" s="215"/>
      <c r="D30" s="215"/>
      <c r="E30" s="215"/>
      <c r="F30" s="215"/>
      <c r="G30" s="15">
        <v>23</v>
      </c>
      <c r="H30" s="31">
        <v>0</v>
      </c>
      <c r="I30" s="31">
        <v>0</v>
      </c>
    </row>
    <row r="31" spans="1:9" ht="24" customHeight="1" x14ac:dyDescent="0.2">
      <c r="A31" s="215" t="s">
        <v>26</v>
      </c>
      <c r="B31" s="215"/>
      <c r="C31" s="215"/>
      <c r="D31" s="215"/>
      <c r="E31" s="215"/>
      <c r="F31" s="215"/>
      <c r="G31" s="15">
        <v>24</v>
      </c>
      <c r="H31" s="31">
        <v>0</v>
      </c>
      <c r="I31" s="31">
        <v>0</v>
      </c>
    </row>
    <row r="32" spans="1:9" ht="23.45" customHeight="1" x14ac:dyDescent="0.2">
      <c r="A32" s="215" t="s">
        <v>27</v>
      </c>
      <c r="B32" s="215"/>
      <c r="C32" s="215"/>
      <c r="D32" s="215"/>
      <c r="E32" s="215"/>
      <c r="F32" s="215"/>
      <c r="G32" s="15">
        <v>25</v>
      </c>
      <c r="H32" s="31">
        <v>0</v>
      </c>
      <c r="I32" s="31">
        <v>0</v>
      </c>
    </row>
    <row r="33" spans="1:9" ht="21.6" customHeight="1" x14ac:dyDescent="0.2">
      <c r="A33" s="215" t="s">
        <v>28</v>
      </c>
      <c r="B33" s="215"/>
      <c r="C33" s="215"/>
      <c r="D33" s="215"/>
      <c r="E33" s="215"/>
      <c r="F33" s="215"/>
      <c r="G33" s="15">
        <v>26</v>
      </c>
      <c r="H33" s="31">
        <v>0</v>
      </c>
      <c r="I33" s="31">
        <v>0</v>
      </c>
    </row>
    <row r="34" spans="1:9" ht="12.75" customHeight="1" x14ac:dyDescent="0.2">
      <c r="A34" s="215" t="s">
        <v>29</v>
      </c>
      <c r="B34" s="215"/>
      <c r="C34" s="215"/>
      <c r="D34" s="215"/>
      <c r="E34" s="215"/>
      <c r="F34" s="215"/>
      <c r="G34" s="15">
        <v>27</v>
      </c>
      <c r="H34" s="31">
        <v>0</v>
      </c>
      <c r="I34" s="31">
        <v>0</v>
      </c>
    </row>
    <row r="35" spans="1:9" ht="12.75" customHeight="1" x14ac:dyDescent="0.2">
      <c r="A35" s="215" t="s">
        <v>30</v>
      </c>
      <c r="B35" s="215"/>
      <c r="C35" s="215"/>
      <c r="D35" s="215"/>
      <c r="E35" s="215"/>
      <c r="F35" s="215"/>
      <c r="G35" s="15">
        <v>28</v>
      </c>
      <c r="H35" s="31">
        <v>28093924.469999999</v>
      </c>
      <c r="I35" s="31">
        <v>25142645.16</v>
      </c>
    </row>
    <row r="36" spans="1:9" ht="12.75" customHeight="1" x14ac:dyDescent="0.2">
      <c r="A36" s="215" t="s">
        <v>31</v>
      </c>
      <c r="B36" s="215"/>
      <c r="C36" s="215"/>
      <c r="D36" s="215"/>
      <c r="E36" s="215"/>
      <c r="F36" s="215"/>
      <c r="G36" s="15">
        <v>29</v>
      </c>
      <c r="H36" s="31">
        <v>0</v>
      </c>
      <c r="I36" s="31">
        <v>0</v>
      </c>
    </row>
    <row r="37" spans="1:9" ht="12.75" customHeight="1" x14ac:dyDescent="0.2">
      <c r="A37" s="215" t="s">
        <v>32</v>
      </c>
      <c r="B37" s="215"/>
      <c r="C37" s="215"/>
      <c r="D37" s="215"/>
      <c r="E37" s="215"/>
      <c r="F37" s="215"/>
      <c r="G37" s="15">
        <v>30</v>
      </c>
      <c r="H37" s="31">
        <v>0</v>
      </c>
      <c r="I37" s="31">
        <v>0</v>
      </c>
    </row>
    <row r="38" spans="1:9" ht="12.75" customHeight="1" x14ac:dyDescent="0.2">
      <c r="A38" s="219" t="s">
        <v>33</v>
      </c>
      <c r="B38" s="219"/>
      <c r="C38" s="219"/>
      <c r="D38" s="219"/>
      <c r="E38" s="219"/>
      <c r="F38" s="219"/>
      <c r="G38" s="16">
        <v>31</v>
      </c>
      <c r="H38" s="32">
        <f>H39+H40+H41+H42</f>
        <v>23563256.740000002</v>
      </c>
      <c r="I38" s="32">
        <f>I39+I40+I41+I42</f>
        <v>23732723.309999999</v>
      </c>
    </row>
    <row r="39" spans="1:9" ht="12.75" customHeight="1" x14ac:dyDescent="0.2">
      <c r="A39" s="215" t="s">
        <v>34</v>
      </c>
      <c r="B39" s="215"/>
      <c r="C39" s="215"/>
      <c r="D39" s="215"/>
      <c r="E39" s="215"/>
      <c r="F39" s="215"/>
      <c r="G39" s="15">
        <v>32</v>
      </c>
      <c r="H39" s="31"/>
      <c r="I39" s="31"/>
    </row>
    <row r="40" spans="1:9" ht="12.75" customHeight="1" x14ac:dyDescent="0.2">
      <c r="A40" s="215" t="s">
        <v>35</v>
      </c>
      <c r="B40" s="215"/>
      <c r="C40" s="215"/>
      <c r="D40" s="215"/>
      <c r="E40" s="215"/>
      <c r="F40" s="215"/>
      <c r="G40" s="15">
        <v>33</v>
      </c>
      <c r="H40" s="31"/>
      <c r="I40" s="31"/>
    </row>
    <row r="41" spans="1:9" ht="12.75" customHeight="1" x14ac:dyDescent="0.2">
      <c r="A41" s="215" t="s">
        <v>36</v>
      </c>
      <c r="B41" s="215"/>
      <c r="C41" s="215"/>
      <c r="D41" s="215"/>
      <c r="E41" s="215"/>
      <c r="F41" s="215"/>
      <c r="G41" s="15">
        <v>34</v>
      </c>
      <c r="H41" s="31">
        <v>23052790.960000001</v>
      </c>
      <c r="I41" s="31">
        <v>23320208.98</v>
      </c>
    </row>
    <row r="42" spans="1:9" ht="12.75" customHeight="1" x14ac:dyDescent="0.2">
      <c r="A42" s="215" t="s">
        <v>37</v>
      </c>
      <c r="B42" s="215"/>
      <c r="C42" s="215"/>
      <c r="D42" s="215"/>
      <c r="E42" s="215"/>
      <c r="F42" s="215"/>
      <c r="G42" s="15">
        <v>35</v>
      </c>
      <c r="H42" s="31">
        <v>510465.77999999997</v>
      </c>
      <c r="I42" s="31">
        <v>412514.33</v>
      </c>
    </row>
    <row r="43" spans="1:9" ht="12.75" customHeight="1" x14ac:dyDescent="0.2">
      <c r="A43" s="215" t="s">
        <v>38</v>
      </c>
      <c r="B43" s="215"/>
      <c r="C43" s="215"/>
      <c r="D43" s="215"/>
      <c r="E43" s="215"/>
      <c r="F43" s="215"/>
      <c r="G43" s="15">
        <v>36</v>
      </c>
      <c r="H43" s="31">
        <v>21357804.82</v>
      </c>
      <c r="I43" s="31">
        <v>21357089.800000001</v>
      </c>
    </row>
    <row r="44" spans="1:9" ht="12.75" customHeight="1" x14ac:dyDescent="0.2">
      <c r="A44" s="217" t="s">
        <v>382</v>
      </c>
      <c r="B44" s="217"/>
      <c r="C44" s="217"/>
      <c r="D44" s="217"/>
      <c r="E44" s="217"/>
      <c r="F44" s="217"/>
      <c r="G44" s="16">
        <v>37</v>
      </c>
      <c r="H44" s="32">
        <f>H45+H53+H60+H70</f>
        <v>635673290.84428</v>
      </c>
      <c r="I44" s="32">
        <f>I45+I53+I60+I70</f>
        <v>712438542.37863004</v>
      </c>
    </row>
    <row r="45" spans="1:9" ht="12.75" customHeight="1" x14ac:dyDescent="0.2">
      <c r="A45" s="219" t="s">
        <v>39</v>
      </c>
      <c r="B45" s="219"/>
      <c r="C45" s="219"/>
      <c r="D45" s="219"/>
      <c r="E45" s="219"/>
      <c r="F45" s="219"/>
      <c r="G45" s="16">
        <v>38</v>
      </c>
      <c r="H45" s="32">
        <f>SUM(H46:H52)</f>
        <v>110695311.18923999</v>
      </c>
      <c r="I45" s="32">
        <f>SUM(I46:I52)</f>
        <v>180254365.94711</v>
      </c>
    </row>
    <row r="46" spans="1:9" ht="12.75" customHeight="1" x14ac:dyDescent="0.2">
      <c r="A46" s="215" t="s">
        <v>40</v>
      </c>
      <c r="B46" s="215"/>
      <c r="C46" s="215"/>
      <c r="D46" s="215"/>
      <c r="E46" s="215"/>
      <c r="F46" s="215"/>
      <c r="G46" s="15">
        <v>39</v>
      </c>
      <c r="H46" s="31">
        <v>0</v>
      </c>
      <c r="I46" s="31">
        <v>0</v>
      </c>
    </row>
    <row r="47" spans="1:9" ht="12.75" customHeight="1" x14ac:dyDescent="0.2">
      <c r="A47" s="215" t="s">
        <v>41</v>
      </c>
      <c r="B47" s="215"/>
      <c r="C47" s="215"/>
      <c r="D47" s="215"/>
      <c r="E47" s="215"/>
      <c r="F47" s="215"/>
      <c r="G47" s="15">
        <v>40</v>
      </c>
      <c r="H47" s="31">
        <v>110693511.18923999</v>
      </c>
      <c r="I47" s="31">
        <v>180251379.77711001</v>
      </c>
    </row>
    <row r="48" spans="1:9" ht="12.75" customHeight="1" x14ac:dyDescent="0.2">
      <c r="A48" s="215" t="s">
        <v>42</v>
      </c>
      <c r="B48" s="215"/>
      <c r="C48" s="215"/>
      <c r="D48" s="215"/>
      <c r="E48" s="215"/>
      <c r="F48" s="215"/>
      <c r="G48" s="15">
        <v>41</v>
      </c>
      <c r="H48" s="31">
        <v>0</v>
      </c>
      <c r="I48" s="31">
        <v>0</v>
      </c>
    </row>
    <row r="49" spans="1:9" ht="12.75" customHeight="1" x14ac:dyDescent="0.2">
      <c r="A49" s="215" t="s">
        <v>43</v>
      </c>
      <c r="B49" s="215"/>
      <c r="C49" s="215"/>
      <c r="D49" s="215"/>
      <c r="E49" s="215"/>
      <c r="F49" s="215"/>
      <c r="G49" s="15">
        <v>42</v>
      </c>
      <c r="H49" s="31">
        <v>0</v>
      </c>
      <c r="I49" s="31">
        <v>0</v>
      </c>
    </row>
    <row r="50" spans="1:9" ht="12.75" customHeight="1" x14ac:dyDescent="0.2">
      <c r="A50" s="215" t="s">
        <v>44</v>
      </c>
      <c r="B50" s="215"/>
      <c r="C50" s="215"/>
      <c r="D50" s="215"/>
      <c r="E50" s="215"/>
      <c r="F50" s="215"/>
      <c r="G50" s="15">
        <v>43</v>
      </c>
      <c r="H50" s="31">
        <v>1800</v>
      </c>
      <c r="I50" s="31">
        <v>2986.17</v>
      </c>
    </row>
    <row r="51" spans="1:9" ht="12.75" customHeight="1" x14ac:dyDescent="0.2">
      <c r="A51" s="215" t="s">
        <v>45</v>
      </c>
      <c r="B51" s="215"/>
      <c r="C51" s="215"/>
      <c r="D51" s="215"/>
      <c r="E51" s="215"/>
      <c r="F51" s="215"/>
      <c r="G51" s="15">
        <v>44</v>
      </c>
      <c r="H51" s="31">
        <v>0</v>
      </c>
      <c r="I51" s="31">
        <v>0</v>
      </c>
    </row>
    <row r="52" spans="1:9" ht="12.75" customHeight="1" x14ac:dyDescent="0.2">
      <c r="A52" s="215" t="s">
        <v>46</v>
      </c>
      <c r="B52" s="215"/>
      <c r="C52" s="215"/>
      <c r="D52" s="215"/>
      <c r="E52" s="215"/>
      <c r="F52" s="215"/>
      <c r="G52" s="15">
        <v>45</v>
      </c>
      <c r="H52" s="31">
        <v>0</v>
      </c>
      <c r="I52" s="31">
        <v>0</v>
      </c>
    </row>
    <row r="53" spans="1:9" ht="12.75" customHeight="1" x14ac:dyDescent="0.2">
      <c r="A53" s="219" t="s">
        <v>47</v>
      </c>
      <c r="B53" s="219"/>
      <c r="C53" s="219"/>
      <c r="D53" s="219"/>
      <c r="E53" s="219"/>
      <c r="F53" s="219"/>
      <c r="G53" s="16">
        <v>46</v>
      </c>
      <c r="H53" s="32">
        <f>SUM(H54:H59)</f>
        <v>288600282.82243001</v>
      </c>
      <c r="I53" s="32">
        <f>SUM(I54:I59)</f>
        <v>289654131.8258</v>
      </c>
    </row>
    <row r="54" spans="1:9" ht="12.75" customHeight="1" x14ac:dyDescent="0.2">
      <c r="A54" s="215" t="s">
        <v>48</v>
      </c>
      <c r="B54" s="215"/>
      <c r="C54" s="215"/>
      <c r="D54" s="215"/>
      <c r="E54" s="215"/>
      <c r="F54" s="215"/>
      <c r="G54" s="15">
        <v>47</v>
      </c>
      <c r="H54" s="31">
        <v>0</v>
      </c>
      <c r="I54" s="31">
        <v>0</v>
      </c>
    </row>
    <row r="55" spans="1:9" ht="12.75" customHeight="1" x14ac:dyDescent="0.2">
      <c r="A55" s="215" t="s">
        <v>49</v>
      </c>
      <c r="B55" s="215"/>
      <c r="C55" s="215"/>
      <c r="D55" s="215"/>
      <c r="E55" s="215"/>
      <c r="F55" s="215"/>
      <c r="G55" s="15">
        <v>48</v>
      </c>
      <c r="H55" s="31">
        <v>113235212.52497</v>
      </c>
      <c r="I55" s="31">
        <v>114733999.08726999</v>
      </c>
    </row>
    <row r="56" spans="1:9" ht="12.75" customHeight="1" x14ac:dyDescent="0.2">
      <c r="A56" s="215" t="s">
        <v>50</v>
      </c>
      <c r="B56" s="215"/>
      <c r="C56" s="215"/>
      <c r="D56" s="215"/>
      <c r="E56" s="215"/>
      <c r="F56" s="215"/>
      <c r="G56" s="15">
        <v>49</v>
      </c>
      <c r="H56" s="31">
        <v>160723682.75086999</v>
      </c>
      <c r="I56" s="31">
        <v>165294944.41</v>
      </c>
    </row>
    <row r="57" spans="1:9" ht="12.75" customHeight="1" x14ac:dyDescent="0.2">
      <c r="A57" s="215" t="s">
        <v>51</v>
      </c>
      <c r="B57" s="215"/>
      <c r="C57" s="215"/>
      <c r="D57" s="215"/>
      <c r="E57" s="215"/>
      <c r="F57" s="215"/>
      <c r="G57" s="15">
        <v>50</v>
      </c>
      <c r="H57" s="31">
        <v>0</v>
      </c>
      <c r="I57" s="31">
        <v>0</v>
      </c>
    </row>
    <row r="58" spans="1:9" ht="12.75" customHeight="1" x14ac:dyDescent="0.2">
      <c r="A58" s="215" t="s">
        <v>52</v>
      </c>
      <c r="B58" s="215"/>
      <c r="C58" s="215"/>
      <c r="D58" s="215"/>
      <c r="E58" s="215"/>
      <c r="F58" s="215"/>
      <c r="G58" s="15">
        <v>51</v>
      </c>
      <c r="H58" s="31">
        <v>7803837.5517100003</v>
      </c>
      <c r="I58" s="31">
        <v>1873456.5280800001</v>
      </c>
    </row>
    <row r="59" spans="1:9" ht="12.75" customHeight="1" x14ac:dyDescent="0.2">
      <c r="A59" s="215" t="s">
        <v>53</v>
      </c>
      <c r="B59" s="215"/>
      <c r="C59" s="215"/>
      <c r="D59" s="215"/>
      <c r="E59" s="215"/>
      <c r="F59" s="215"/>
      <c r="G59" s="15">
        <v>52</v>
      </c>
      <c r="H59" s="31">
        <v>6837549.9948800001</v>
      </c>
      <c r="I59" s="31">
        <v>7751731.8004500009</v>
      </c>
    </row>
    <row r="60" spans="1:9" ht="12.75" customHeight="1" x14ac:dyDescent="0.2">
      <c r="A60" s="219" t="s">
        <v>54</v>
      </c>
      <c r="B60" s="219"/>
      <c r="C60" s="219"/>
      <c r="D60" s="219"/>
      <c r="E60" s="219"/>
      <c r="F60" s="219"/>
      <c r="G60" s="16">
        <v>53</v>
      </c>
      <c r="H60" s="32">
        <f>SUM(H61:H69)</f>
        <v>48489732.289999999</v>
      </c>
      <c r="I60" s="32">
        <f>SUM(I61:I69)</f>
        <v>68577743.099999994</v>
      </c>
    </row>
    <row r="61" spans="1:9" ht="12.75" customHeight="1" x14ac:dyDescent="0.2">
      <c r="A61" s="215" t="s">
        <v>23</v>
      </c>
      <c r="B61" s="215"/>
      <c r="C61" s="215"/>
      <c r="D61" s="215"/>
      <c r="E61" s="215"/>
      <c r="F61" s="215"/>
      <c r="G61" s="15">
        <v>54</v>
      </c>
      <c r="H61" s="31"/>
      <c r="I61" s="31"/>
    </row>
    <row r="62" spans="1:9" ht="27.6" customHeight="1" x14ac:dyDescent="0.2">
      <c r="A62" s="215" t="s">
        <v>24</v>
      </c>
      <c r="B62" s="215"/>
      <c r="C62" s="215"/>
      <c r="D62" s="215"/>
      <c r="E62" s="215"/>
      <c r="F62" s="215"/>
      <c r="G62" s="15">
        <v>55</v>
      </c>
      <c r="H62" s="31"/>
      <c r="I62" s="31"/>
    </row>
    <row r="63" spans="1:9" ht="12.75" customHeight="1" x14ac:dyDescent="0.2">
      <c r="A63" s="215" t="s">
        <v>25</v>
      </c>
      <c r="B63" s="215"/>
      <c r="C63" s="215"/>
      <c r="D63" s="215"/>
      <c r="E63" s="215"/>
      <c r="F63" s="215"/>
      <c r="G63" s="15">
        <v>56</v>
      </c>
      <c r="H63" s="31"/>
      <c r="I63" s="31"/>
    </row>
    <row r="64" spans="1:9" ht="25.9" customHeight="1" x14ac:dyDescent="0.2">
      <c r="A64" s="215" t="s">
        <v>55</v>
      </c>
      <c r="B64" s="215"/>
      <c r="C64" s="215"/>
      <c r="D64" s="215"/>
      <c r="E64" s="215"/>
      <c r="F64" s="215"/>
      <c r="G64" s="15">
        <v>57</v>
      </c>
      <c r="H64" s="31"/>
      <c r="I64" s="31"/>
    </row>
    <row r="65" spans="1:9" ht="21.6" customHeight="1" x14ac:dyDescent="0.2">
      <c r="A65" s="215" t="s">
        <v>27</v>
      </c>
      <c r="B65" s="215"/>
      <c r="C65" s="215"/>
      <c r="D65" s="215"/>
      <c r="E65" s="215"/>
      <c r="F65" s="215"/>
      <c r="G65" s="15">
        <v>58</v>
      </c>
      <c r="H65" s="31"/>
      <c r="I65" s="31"/>
    </row>
    <row r="66" spans="1:9" ht="21.6" customHeight="1" x14ac:dyDescent="0.2">
      <c r="A66" s="215" t="s">
        <v>28</v>
      </c>
      <c r="B66" s="215"/>
      <c r="C66" s="215"/>
      <c r="D66" s="215"/>
      <c r="E66" s="215"/>
      <c r="F66" s="215"/>
      <c r="G66" s="15">
        <v>59</v>
      </c>
      <c r="H66" s="31"/>
      <c r="I66" s="31"/>
    </row>
    <row r="67" spans="1:9" ht="12.75" customHeight="1" x14ac:dyDescent="0.2">
      <c r="A67" s="215" t="s">
        <v>29</v>
      </c>
      <c r="B67" s="215"/>
      <c r="C67" s="215"/>
      <c r="D67" s="215"/>
      <c r="E67" s="215"/>
      <c r="F67" s="215"/>
      <c r="G67" s="15">
        <v>60</v>
      </c>
      <c r="H67" s="31">
        <v>48489732.289999999</v>
      </c>
      <c r="I67" s="31">
        <v>68577743.099999994</v>
      </c>
    </row>
    <row r="68" spans="1:9" ht="12.75" customHeight="1" x14ac:dyDescent="0.2">
      <c r="A68" s="215" t="s">
        <v>30</v>
      </c>
      <c r="B68" s="215"/>
      <c r="C68" s="215"/>
      <c r="D68" s="215"/>
      <c r="E68" s="215"/>
      <c r="F68" s="215"/>
      <c r="G68" s="15">
        <v>61</v>
      </c>
      <c r="H68" s="31">
        <v>0</v>
      </c>
      <c r="I68" s="31">
        <v>0</v>
      </c>
    </row>
    <row r="69" spans="1:9" ht="12.75" customHeight="1" x14ac:dyDescent="0.2">
      <c r="A69" s="215" t="s">
        <v>56</v>
      </c>
      <c r="B69" s="215"/>
      <c r="C69" s="215"/>
      <c r="D69" s="215"/>
      <c r="E69" s="215"/>
      <c r="F69" s="215"/>
      <c r="G69" s="15">
        <v>62</v>
      </c>
      <c r="H69" s="31">
        <v>0</v>
      </c>
      <c r="I69" s="31">
        <v>0</v>
      </c>
    </row>
    <row r="70" spans="1:9" ht="12.75" customHeight="1" x14ac:dyDescent="0.2">
      <c r="A70" s="215" t="s">
        <v>57</v>
      </c>
      <c r="B70" s="215"/>
      <c r="C70" s="215"/>
      <c r="D70" s="215"/>
      <c r="E70" s="215"/>
      <c r="F70" s="215"/>
      <c r="G70" s="15">
        <v>63</v>
      </c>
      <c r="H70" s="31">
        <v>187887964.54260999</v>
      </c>
      <c r="I70" s="31">
        <v>173952301.50571999</v>
      </c>
    </row>
    <row r="71" spans="1:9" ht="12.75" customHeight="1" x14ac:dyDescent="0.2">
      <c r="A71" s="216" t="s">
        <v>58</v>
      </c>
      <c r="B71" s="216"/>
      <c r="C71" s="216"/>
      <c r="D71" s="216"/>
      <c r="E71" s="216"/>
      <c r="F71" s="216"/>
      <c r="G71" s="15">
        <v>64</v>
      </c>
      <c r="H71" s="31">
        <v>12086221.75</v>
      </c>
      <c r="I71" s="31">
        <v>11435717.09</v>
      </c>
    </row>
    <row r="72" spans="1:9" ht="12.75" customHeight="1" x14ac:dyDescent="0.2">
      <c r="A72" s="217" t="s">
        <v>383</v>
      </c>
      <c r="B72" s="217"/>
      <c r="C72" s="217"/>
      <c r="D72" s="217"/>
      <c r="E72" s="217"/>
      <c r="F72" s="217"/>
      <c r="G72" s="16">
        <v>65</v>
      </c>
      <c r="H72" s="32">
        <f>H8+H9+H44+H71</f>
        <v>840498608.71901</v>
      </c>
      <c r="I72" s="32">
        <f>I8+I9+I44+I71</f>
        <v>980556950.62040007</v>
      </c>
    </row>
    <row r="73" spans="1:9" ht="12.75" customHeight="1" x14ac:dyDescent="0.2">
      <c r="A73" s="216" t="s">
        <v>59</v>
      </c>
      <c r="B73" s="216"/>
      <c r="C73" s="216"/>
      <c r="D73" s="216"/>
      <c r="E73" s="216"/>
      <c r="F73" s="216"/>
      <c r="G73" s="15">
        <v>66</v>
      </c>
      <c r="H73" s="31"/>
      <c r="I73" s="31"/>
    </row>
    <row r="74" spans="1:9" x14ac:dyDescent="0.2">
      <c r="A74" s="220" t="s">
        <v>60</v>
      </c>
      <c r="B74" s="221"/>
      <c r="C74" s="221"/>
      <c r="D74" s="221"/>
      <c r="E74" s="221"/>
      <c r="F74" s="221"/>
      <c r="G74" s="221"/>
      <c r="H74" s="221"/>
      <c r="I74" s="221"/>
    </row>
    <row r="75" spans="1:9" ht="12.75" customHeight="1" x14ac:dyDescent="0.2">
      <c r="A75" s="217" t="s">
        <v>384</v>
      </c>
      <c r="B75" s="217"/>
      <c r="C75" s="217"/>
      <c r="D75" s="217"/>
      <c r="E75" s="217"/>
      <c r="F75" s="217"/>
      <c r="G75" s="16">
        <v>67</v>
      </c>
      <c r="H75" s="32">
        <f>H76+H77+H78+H84+H85+H89+H92+H95</f>
        <v>304979023.57454002</v>
      </c>
      <c r="I75" s="32">
        <f>I76+I77+I78+I84+I85+I89+I92+I95</f>
        <v>338091967.58081996</v>
      </c>
    </row>
    <row r="76" spans="1:9" ht="12.75" customHeight="1" x14ac:dyDescent="0.2">
      <c r="A76" s="215" t="s">
        <v>61</v>
      </c>
      <c r="B76" s="215"/>
      <c r="C76" s="215"/>
      <c r="D76" s="215"/>
      <c r="E76" s="215"/>
      <c r="F76" s="215"/>
      <c r="G76" s="15">
        <v>68</v>
      </c>
      <c r="H76" s="31">
        <v>133165000</v>
      </c>
      <c r="I76" s="31">
        <v>133165000</v>
      </c>
    </row>
    <row r="77" spans="1:9" ht="12.75" customHeight="1" x14ac:dyDescent="0.2">
      <c r="A77" s="215" t="s">
        <v>62</v>
      </c>
      <c r="B77" s="215"/>
      <c r="C77" s="215"/>
      <c r="D77" s="215"/>
      <c r="E77" s="215"/>
      <c r="F77" s="215"/>
      <c r="G77" s="15">
        <v>69</v>
      </c>
      <c r="H77" s="31">
        <v>0</v>
      </c>
      <c r="I77" s="31">
        <v>0</v>
      </c>
    </row>
    <row r="78" spans="1:9" ht="12.75" customHeight="1" x14ac:dyDescent="0.2">
      <c r="A78" s="219" t="s">
        <v>63</v>
      </c>
      <c r="B78" s="219"/>
      <c r="C78" s="219"/>
      <c r="D78" s="219"/>
      <c r="E78" s="219"/>
      <c r="F78" s="219"/>
      <c r="G78" s="16">
        <v>70</v>
      </c>
      <c r="H78" s="32">
        <f>SUM(H79:H83)</f>
        <v>21290255.640000001</v>
      </c>
      <c r="I78" s="32">
        <f>SUM(I79:I83)</f>
        <v>21290255.640000001</v>
      </c>
    </row>
    <row r="79" spans="1:9" ht="12.75" customHeight="1" x14ac:dyDescent="0.2">
      <c r="A79" s="215" t="s">
        <v>64</v>
      </c>
      <c r="B79" s="215"/>
      <c r="C79" s="215"/>
      <c r="D79" s="215"/>
      <c r="E79" s="215"/>
      <c r="F79" s="215"/>
      <c r="G79" s="15">
        <v>71</v>
      </c>
      <c r="H79" s="31">
        <v>6658250</v>
      </c>
      <c r="I79" s="31">
        <v>6658250</v>
      </c>
    </row>
    <row r="80" spans="1:9" ht="12.75" customHeight="1" x14ac:dyDescent="0.2">
      <c r="A80" s="215" t="s">
        <v>65</v>
      </c>
      <c r="B80" s="215"/>
      <c r="C80" s="215"/>
      <c r="D80" s="215"/>
      <c r="E80" s="215"/>
      <c r="F80" s="215"/>
      <c r="G80" s="15">
        <v>72</v>
      </c>
      <c r="H80" s="31">
        <v>14872545.640000001</v>
      </c>
      <c r="I80" s="31">
        <v>14872545.640000001</v>
      </c>
    </row>
    <row r="81" spans="1:9" ht="12.75" customHeight="1" x14ac:dyDescent="0.2">
      <c r="A81" s="215" t="s">
        <v>66</v>
      </c>
      <c r="B81" s="215"/>
      <c r="C81" s="215"/>
      <c r="D81" s="215"/>
      <c r="E81" s="215"/>
      <c r="F81" s="215"/>
      <c r="G81" s="15">
        <v>73</v>
      </c>
      <c r="H81" s="31">
        <v>-240540</v>
      </c>
      <c r="I81" s="31">
        <v>-240540</v>
      </c>
    </row>
    <row r="82" spans="1:9" ht="12.75" customHeight="1" x14ac:dyDescent="0.2">
      <c r="A82" s="215" t="s">
        <v>67</v>
      </c>
      <c r="B82" s="215"/>
      <c r="C82" s="215"/>
      <c r="D82" s="215"/>
      <c r="E82" s="215"/>
      <c r="F82" s="215"/>
      <c r="G82" s="15">
        <v>74</v>
      </c>
      <c r="H82" s="31">
        <v>0</v>
      </c>
      <c r="I82" s="31">
        <v>0</v>
      </c>
    </row>
    <row r="83" spans="1:9" ht="12.75" customHeight="1" x14ac:dyDescent="0.2">
      <c r="A83" s="215" t="s">
        <v>68</v>
      </c>
      <c r="B83" s="215"/>
      <c r="C83" s="215"/>
      <c r="D83" s="215"/>
      <c r="E83" s="215"/>
      <c r="F83" s="215"/>
      <c r="G83" s="15">
        <v>75</v>
      </c>
      <c r="H83" s="31">
        <v>0</v>
      </c>
      <c r="I83" s="31">
        <v>0</v>
      </c>
    </row>
    <row r="84" spans="1:9" ht="12.75" customHeight="1" x14ac:dyDescent="0.2">
      <c r="A84" s="218" t="s">
        <v>69</v>
      </c>
      <c r="B84" s="218"/>
      <c r="C84" s="218"/>
      <c r="D84" s="218"/>
      <c r="E84" s="218"/>
      <c r="F84" s="218"/>
      <c r="G84" s="116">
        <v>76</v>
      </c>
      <c r="H84" s="117">
        <v>0</v>
      </c>
      <c r="I84" s="117">
        <v>0</v>
      </c>
    </row>
    <row r="85" spans="1:9" ht="12.75" customHeight="1" x14ac:dyDescent="0.2">
      <c r="A85" s="219" t="s">
        <v>70</v>
      </c>
      <c r="B85" s="219"/>
      <c r="C85" s="219"/>
      <c r="D85" s="219"/>
      <c r="E85" s="219"/>
      <c r="F85" s="219"/>
      <c r="G85" s="16">
        <v>77</v>
      </c>
      <c r="H85" s="32">
        <f>H86+H87+H88</f>
        <v>0</v>
      </c>
      <c r="I85" s="32">
        <f>I86+I87+I88</f>
        <v>0</v>
      </c>
    </row>
    <row r="86" spans="1:9" ht="12.75" customHeight="1" x14ac:dyDescent="0.2">
      <c r="A86" s="215" t="s">
        <v>71</v>
      </c>
      <c r="B86" s="215"/>
      <c r="C86" s="215"/>
      <c r="D86" s="215"/>
      <c r="E86" s="215"/>
      <c r="F86" s="215"/>
      <c r="G86" s="15">
        <v>78</v>
      </c>
      <c r="H86" s="31"/>
      <c r="I86" s="31"/>
    </row>
    <row r="87" spans="1:9" ht="12.75" customHeight="1" x14ac:dyDescent="0.2">
      <c r="A87" s="215" t="s">
        <v>72</v>
      </c>
      <c r="B87" s="215"/>
      <c r="C87" s="215"/>
      <c r="D87" s="215"/>
      <c r="E87" s="215"/>
      <c r="F87" s="215"/>
      <c r="G87" s="15">
        <v>79</v>
      </c>
      <c r="H87" s="31"/>
      <c r="I87" s="31"/>
    </row>
    <row r="88" spans="1:9" ht="12.75" customHeight="1" x14ac:dyDescent="0.2">
      <c r="A88" s="215" t="s">
        <v>73</v>
      </c>
      <c r="B88" s="215"/>
      <c r="C88" s="215"/>
      <c r="D88" s="215"/>
      <c r="E88" s="215"/>
      <c r="F88" s="215"/>
      <c r="G88" s="15">
        <v>80</v>
      </c>
      <c r="H88" s="31"/>
      <c r="I88" s="31"/>
    </row>
    <row r="89" spans="1:9" ht="12.75" customHeight="1" x14ac:dyDescent="0.2">
      <c r="A89" s="219" t="s">
        <v>74</v>
      </c>
      <c r="B89" s="219"/>
      <c r="C89" s="219"/>
      <c r="D89" s="219"/>
      <c r="E89" s="219"/>
      <c r="F89" s="219"/>
      <c r="G89" s="16">
        <v>81</v>
      </c>
      <c r="H89" s="32">
        <f>H90-H91</f>
        <v>36879953.007809997</v>
      </c>
      <c r="I89" s="32">
        <f>I90-I91</f>
        <v>150696900.99035001</v>
      </c>
    </row>
    <row r="90" spans="1:9" ht="12.75" customHeight="1" x14ac:dyDescent="0.2">
      <c r="A90" s="215" t="s">
        <v>75</v>
      </c>
      <c r="B90" s="215"/>
      <c r="C90" s="215"/>
      <c r="D90" s="215"/>
      <c r="E90" s="215"/>
      <c r="F90" s="215"/>
      <c r="G90" s="15">
        <v>82</v>
      </c>
      <c r="H90" s="31">
        <v>36879953.007809997</v>
      </c>
      <c r="I90" s="31">
        <v>150696900.99035001</v>
      </c>
    </row>
    <row r="91" spans="1:9" ht="12.75" customHeight="1" x14ac:dyDescent="0.2">
      <c r="A91" s="215" t="s">
        <v>76</v>
      </c>
      <c r="B91" s="215"/>
      <c r="C91" s="215"/>
      <c r="D91" s="215"/>
      <c r="E91" s="215"/>
      <c r="F91" s="215"/>
      <c r="G91" s="15">
        <v>83</v>
      </c>
      <c r="H91" s="31">
        <v>0</v>
      </c>
      <c r="I91" s="31">
        <v>0</v>
      </c>
    </row>
    <row r="92" spans="1:9" ht="12.75" customHeight="1" x14ac:dyDescent="0.2">
      <c r="A92" s="219" t="s">
        <v>77</v>
      </c>
      <c r="B92" s="219"/>
      <c r="C92" s="219"/>
      <c r="D92" s="219"/>
      <c r="E92" s="219"/>
      <c r="F92" s="219"/>
      <c r="G92" s="16">
        <v>84</v>
      </c>
      <c r="H92" s="32">
        <f>H93-H94</f>
        <v>113643814.92673001</v>
      </c>
      <c r="I92" s="32">
        <f>I93-I94</f>
        <v>32939810.950470001</v>
      </c>
    </row>
    <row r="93" spans="1:9" ht="12.75" customHeight="1" x14ac:dyDescent="0.2">
      <c r="A93" s="215" t="s">
        <v>78</v>
      </c>
      <c r="B93" s="215"/>
      <c r="C93" s="215"/>
      <c r="D93" s="215"/>
      <c r="E93" s="215"/>
      <c r="F93" s="215"/>
      <c r="G93" s="15">
        <v>85</v>
      </c>
      <c r="H93" s="31">
        <v>113643814.92673001</v>
      </c>
      <c r="I93" s="31">
        <v>32939810.950470001</v>
      </c>
    </row>
    <row r="94" spans="1:9" ht="12.75" customHeight="1" x14ac:dyDescent="0.2">
      <c r="A94" s="215" t="s">
        <v>79</v>
      </c>
      <c r="B94" s="215"/>
      <c r="C94" s="215"/>
      <c r="D94" s="215"/>
      <c r="E94" s="215"/>
      <c r="F94" s="215"/>
      <c r="G94" s="15">
        <v>86</v>
      </c>
      <c r="H94" s="31">
        <v>0</v>
      </c>
      <c r="I94" s="31">
        <v>0</v>
      </c>
    </row>
    <row r="95" spans="1:9" ht="12.75" customHeight="1" x14ac:dyDescent="0.2">
      <c r="A95" s="215" t="s">
        <v>80</v>
      </c>
      <c r="B95" s="215"/>
      <c r="C95" s="215"/>
      <c r="D95" s="215"/>
      <c r="E95" s="215"/>
      <c r="F95" s="215"/>
      <c r="G95" s="15">
        <v>87</v>
      </c>
      <c r="H95" s="31">
        <v>0</v>
      </c>
      <c r="I95" s="31">
        <v>0</v>
      </c>
    </row>
    <row r="96" spans="1:9" ht="12.75" customHeight="1" x14ac:dyDescent="0.2">
      <c r="A96" s="217" t="s">
        <v>385</v>
      </c>
      <c r="B96" s="217"/>
      <c r="C96" s="217"/>
      <c r="D96" s="217"/>
      <c r="E96" s="217"/>
      <c r="F96" s="217"/>
      <c r="G96" s="16">
        <v>88</v>
      </c>
      <c r="H96" s="32">
        <f>SUM(H97:H102)</f>
        <v>25633620.350000001</v>
      </c>
      <c r="I96" s="32">
        <f>SUM(I97:I102)</f>
        <v>24195039.75</v>
      </c>
    </row>
    <row r="97" spans="1:9" ht="12.75" customHeight="1" x14ac:dyDescent="0.2">
      <c r="A97" s="215" t="s">
        <v>81</v>
      </c>
      <c r="B97" s="215"/>
      <c r="C97" s="215"/>
      <c r="D97" s="215"/>
      <c r="E97" s="215"/>
      <c r="F97" s="215"/>
      <c r="G97" s="15">
        <v>89</v>
      </c>
      <c r="H97" s="31">
        <v>8662224.3800000008</v>
      </c>
      <c r="I97" s="31">
        <v>8721977.9499999993</v>
      </c>
    </row>
    <row r="98" spans="1:9" ht="12.75" customHeight="1" x14ac:dyDescent="0.2">
      <c r="A98" s="215" t="s">
        <v>82</v>
      </c>
      <c r="B98" s="215"/>
      <c r="C98" s="215"/>
      <c r="D98" s="215"/>
      <c r="E98" s="215"/>
      <c r="F98" s="215"/>
      <c r="G98" s="15">
        <v>90</v>
      </c>
      <c r="H98" s="31">
        <v>0</v>
      </c>
      <c r="I98" s="31">
        <v>0</v>
      </c>
    </row>
    <row r="99" spans="1:9" ht="12.75" customHeight="1" x14ac:dyDescent="0.2">
      <c r="A99" s="215" t="s">
        <v>83</v>
      </c>
      <c r="B99" s="215"/>
      <c r="C99" s="215"/>
      <c r="D99" s="215"/>
      <c r="E99" s="215"/>
      <c r="F99" s="215"/>
      <c r="G99" s="15">
        <v>91</v>
      </c>
      <c r="H99" s="31">
        <v>948326.23</v>
      </c>
      <c r="I99" s="31">
        <v>948326.23</v>
      </c>
    </row>
    <row r="100" spans="1:9" ht="12.75" customHeight="1" x14ac:dyDescent="0.2">
      <c r="A100" s="215" t="s">
        <v>84</v>
      </c>
      <c r="B100" s="215"/>
      <c r="C100" s="215"/>
      <c r="D100" s="215"/>
      <c r="E100" s="215"/>
      <c r="F100" s="215"/>
      <c r="G100" s="15">
        <v>92</v>
      </c>
      <c r="H100" s="31">
        <v>0</v>
      </c>
      <c r="I100" s="31">
        <v>0</v>
      </c>
    </row>
    <row r="101" spans="1:9" ht="12.75" customHeight="1" x14ac:dyDescent="0.2">
      <c r="A101" s="215" t="s">
        <v>85</v>
      </c>
      <c r="B101" s="215"/>
      <c r="C101" s="215"/>
      <c r="D101" s="215"/>
      <c r="E101" s="215"/>
      <c r="F101" s="215"/>
      <c r="G101" s="15">
        <v>93</v>
      </c>
      <c r="H101" s="31">
        <v>3513456.05</v>
      </c>
      <c r="I101" s="31">
        <v>3279991.49</v>
      </c>
    </row>
    <row r="102" spans="1:9" ht="12.75" customHeight="1" x14ac:dyDescent="0.2">
      <c r="A102" s="215" t="s">
        <v>86</v>
      </c>
      <c r="B102" s="215"/>
      <c r="C102" s="215"/>
      <c r="D102" s="215"/>
      <c r="E102" s="215"/>
      <c r="F102" s="215"/>
      <c r="G102" s="15">
        <v>94</v>
      </c>
      <c r="H102" s="31">
        <v>12509613.689999999</v>
      </c>
      <c r="I102" s="31">
        <v>11244744.08</v>
      </c>
    </row>
    <row r="103" spans="1:9" ht="12.75" customHeight="1" x14ac:dyDescent="0.2">
      <c r="A103" s="217" t="s">
        <v>386</v>
      </c>
      <c r="B103" s="217"/>
      <c r="C103" s="217"/>
      <c r="D103" s="217"/>
      <c r="E103" s="217"/>
      <c r="F103" s="217"/>
      <c r="G103" s="16">
        <v>95</v>
      </c>
      <c r="H103" s="32">
        <f>SUM(H104:H114)</f>
        <v>12253472.93</v>
      </c>
      <c r="I103" s="32">
        <f>SUM(I104:I114)</f>
        <v>55080271.15422</v>
      </c>
    </row>
    <row r="104" spans="1:9" ht="12.75" customHeight="1" x14ac:dyDescent="0.2">
      <c r="A104" s="215" t="s">
        <v>87</v>
      </c>
      <c r="B104" s="215"/>
      <c r="C104" s="215"/>
      <c r="D104" s="215"/>
      <c r="E104" s="215"/>
      <c r="F104" s="215"/>
      <c r="G104" s="15">
        <v>96</v>
      </c>
      <c r="H104" s="31">
        <v>3614069.38</v>
      </c>
      <c r="I104" s="31">
        <v>3624196.13</v>
      </c>
    </row>
    <row r="105" spans="1:9" ht="24.6" customHeight="1" x14ac:dyDescent="0.2">
      <c r="A105" s="215" t="s">
        <v>88</v>
      </c>
      <c r="B105" s="215"/>
      <c r="C105" s="215"/>
      <c r="D105" s="215"/>
      <c r="E105" s="215"/>
      <c r="F105" s="215"/>
      <c r="G105" s="15">
        <v>97</v>
      </c>
      <c r="H105" s="31">
        <v>0</v>
      </c>
      <c r="I105" s="31">
        <v>0</v>
      </c>
    </row>
    <row r="106" spans="1:9" ht="12.75" customHeight="1" x14ac:dyDescent="0.2">
      <c r="A106" s="215" t="s">
        <v>89</v>
      </c>
      <c r="B106" s="215"/>
      <c r="C106" s="215"/>
      <c r="D106" s="215"/>
      <c r="E106" s="215"/>
      <c r="F106" s="215"/>
      <c r="G106" s="15">
        <v>98</v>
      </c>
      <c r="H106" s="31">
        <v>0</v>
      </c>
      <c r="I106" s="31">
        <v>0</v>
      </c>
    </row>
    <row r="107" spans="1:9" ht="21.6" customHeight="1" x14ac:dyDescent="0.2">
      <c r="A107" s="215" t="s">
        <v>90</v>
      </c>
      <c r="B107" s="215"/>
      <c r="C107" s="215"/>
      <c r="D107" s="215"/>
      <c r="E107" s="215"/>
      <c r="F107" s="215"/>
      <c r="G107" s="15">
        <v>99</v>
      </c>
      <c r="H107" s="31">
        <v>0</v>
      </c>
      <c r="I107" s="31">
        <v>0</v>
      </c>
    </row>
    <row r="108" spans="1:9" ht="12.75" customHeight="1" x14ac:dyDescent="0.2">
      <c r="A108" s="215" t="s">
        <v>91</v>
      </c>
      <c r="B108" s="215"/>
      <c r="C108" s="215"/>
      <c r="D108" s="215"/>
      <c r="E108" s="215"/>
      <c r="F108" s="215"/>
      <c r="G108" s="15">
        <v>100</v>
      </c>
      <c r="H108" s="31">
        <v>0</v>
      </c>
      <c r="I108" s="31">
        <v>0</v>
      </c>
    </row>
    <row r="109" spans="1:9" ht="12.75" customHeight="1" x14ac:dyDescent="0.2">
      <c r="A109" s="215" t="s">
        <v>92</v>
      </c>
      <c r="B109" s="215"/>
      <c r="C109" s="215"/>
      <c r="D109" s="215"/>
      <c r="E109" s="215"/>
      <c r="F109" s="215"/>
      <c r="G109" s="15">
        <v>101</v>
      </c>
      <c r="H109" s="31">
        <v>5734004.8600000003</v>
      </c>
      <c r="I109" s="31">
        <v>48556117.914219998</v>
      </c>
    </row>
    <row r="110" spans="1:9" ht="12.75" customHeight="1" x14ac:dyDescent="0.2">
      <c r="A110" s="215" t="s">
        <v>93</v>
      </c>
      <c r="B110" s="215"/>
      <c r="C110" s="215"/>
      <c r="D110" s="215"/>
      <c r="E110" s="215"/>
      <c r="F110" s="215"/>
      <c r="G110" s="15">
        <v>102</v>
      </c>
      <c r="H110" s="31">
        <v>0</v>
      </c>
      <c r="I110" s="31">
        <v>0</v>
      </c>
    </row>
    <row r="111" spans="1:9" ht="12.75" customHeight="1" x14ac:dyDescent="0.2">
      <c r="A111" s="215" t="s">
        <v>94</v>
      </c>
      <c r="B111" s="215"/>
      <c r="C111" s="215"/>
      <c r="D111" s="215"/>
      <c r="E111" s="215"/>
      <c r="F111" s="215"/>
      <c r="G111" s="15">
        <v>103</v>
      </c>
      <c r="H111" s="31">
        <v>77928.570000000007</v>
      </c>
      <c r="I111" s="31">
        <v>77928.570000000007</v>
      </c>
    </row>
    <row r="112" spans="1:9" ht="12.75" customHeight="1" x14ac:dyDescent="0.2">
      <c r="A112" s="215" t="s">
        <v>95</v>
      </c>
      <c r="B112" s="215"/>
      <c r="C112" s="215"/>
      <c r="D112" s="215"/>
      <c r="E112" s="215"/>
      <c r="F112" s="215"/>
      <c r="G112" s="15">
        <v>104</v>
      </c>
      <c r="H112" s="31">
        <v>0</v>
      </c>
      <c r="I112" s="31">
        <v>0</v>
      </c>
    </row>
    <row r="113" spans="1:9" ht="12.75" customHeight="1" x14ac:dyDescent="0.2">
      <c r="A113" s="215" t="s">
        <v>96</v>
      </c>
      <c r="B113" s="215"/>
      <c r="C113" s="215"/>
      <c r="D113" s="215"/>
      <c r="E113" s="215"/>
      <c r="F113" s="215"/>
      <c r="G113" s="15">
        <v>105</v>
      </c>
      <c r="H113" s="31">
        <v>2827470.12</v>
      </c>
      <c r="I113" s="31">
        <v>2822028.54</v>
      </c>
    </row>
    <row r="114" spans="1:9" ht="12.75" customHeight="1" x14ac:dyDescent="0.2">
      <c r="A114" s="215" t="s">
        <v>97</v>
      </c>
      <c r="B114" s="215"/>
      <c r="C114" s="215"/>
      <c r="D114" s="215"/>
      <c r="E114" s="215"/>
      <c r="F114" s="215"/>
      <c r="G114" s="15">
        <v>106</v>
      </c>
      <c r="H114" s="31">
        <v>0</v>
      </c>
      <c r="I114" s="31">
        <v>0</v>
      </c>
    </row>
    <row r="115" spans="1:9" ht="12.75" customHeight="1" x14ac:dyDescent="0.2">
      <c r="A115" s="217" t="s">
        <v>387</v>
      </c>
      <c r="B115" s="217"/>
      <c r="C115" s="217"/>
      <c r="D115" s="217"/>
      <c r="E115" s="217"/>
      <c r="F115" s="217"/>
      <c r="G115" s="16">
        <v>107</v>
      </c>
      <c r="H115" s="32">
        <f>SUM(H116:H129)</f>
        <v>214607813.90947998</v>
      </c>
      <c r="I115" s="32">
        <f>SUM(I116:I129)</f>
        <v>268584551.35547</v>
      </c>
    </row>
    <row r="116" spans="1:9" ht="12.75" customHeight="1" x14ac:dyDescent="0.2">
      <c r="A116" s="215" t="s">
        <v>87</v>
      </c>
      <c r="B116" s="215"/>
      <c r="C116" s="215"/>
      <c r="D116" s="215"/>
      <c r="E116" s="215"/>
      <c r="F116" s="215"/>
      <c r="G116" s="15">
        <v>108</v>
      </c>
      <c r="H116" s="31">
        <v>0</v>
      </c>
      <c r="I116" s="31">
        <v>0</v>
      </c>
    </row>
    <row r="117" spans="1:9" ht="22.15" customHeight="1" x14ac:dyDescent="0.2">
      <c r="A117" s="215" t="s">
        <v>88</v>
      </c>
      <c r="B117" s="215"/>
      <c r="C117" s="215"/>
      <c r="D117" s="215"/>
      <c r="E117" s="215"/>
      <c r="F117" s="215"/>
      <c r="G117" s="15">
        <v>109</v>
      </c>
      <c r="H117" s="31">
        <v>0</v>
      </c>
      <c r="I117" s="31">
        <v>0</v>
      </c>
    </row>
    <row r="118" spans="1:9" ht="12.75" customHeight="1" x14ac:dyDescent="0.2">
      <c r="A118" s="215" t="s">
        <v>89</v>
      </c>
      <c r="B118" s="215"/>
      <c r="C118" s="215"/>
      <c r="D118" s="215"/>
      <c r="E118" s="215"/>
      <c r="F118" s="215"/>
      <c r="G118" s="15">
        <v>110</v>
      </c>
      <c r="H118" s="31">
        <v>33305726.253120001</v>
      </c>
      <c r="I118" s="31">
        <v>62643929.124009997</v>
      </c>
    </row>
    <row r="119" spans="1:9" ht="23.45" customHeight="1" x14ac:dyDescent="0.2">
      <c r="A119" s="215" t="s">
        <v>90</v>
      </c>
      <c r="B119" s="215"/>
      <c r="C119" s="215"/>
      <c r="D119" s="215"/>
      <c r="E119" s="215"/>
      <c r="F119" s="215"/>
      <c r="G119" s="15">
        <v>111</v>
      </c>
      <c r="H119" s="31">
        <v>0</v>
      </c>
      <c r="I119" s="31">
        <v>0</v>
      </c>
    </row>
    <row r="120" spans="1:9" ht="12.75" customHeight="1" x14ac:dyDescent="0.2">
      <c r="A120" s="215" t="s">
        <v>91</v>
      </c>
      <c r="B120" s="215"/>
      <c r="C120" s="215"/>
      <c r="D120" s="215"/>
      <c r="E120" s="215"/>
      <c r="F120" s="215"/>
      <c r="G120" s="15">
        <v>112</v>
      </c>
      <c r="H120" s="31">
        <v>0</v>
      </c>
      <c r="I120" s="31">
        <v>0</v>
      </c>
    </row>
    <row r="121" spans="1:9" ht="12.75" customHeight="1" x14ac:dyDescent="0.2">
      <c r="A121" s="215" t="s">
        <v>92</v>
      </c>
      <c r="B121" s="215"/>
      <c r="C121" s="215"/>
      <c r="D121" s="215"/>
      <c r="E121" s="215"/>
      <c r="F121" s="215"/>
      <c r="G121" s="15">
        <v>113</v>
      </c>
      <c r="H121" s="31">
        <v>35913.08</v>
      </c>
      <c r="I121" s="31">
        <v>23522905.51235</v>
      </c>
    </row>
    <row r="122" spans="1:9" ht="12.75" customHeight="1" x14ac:dyDescent="0.2">
      <c r="A122" s="215" t="s">
        <v>93</v>
      </c>
      <c r="B122" s="215"/>
      <c r="C122" s="215"/>
      <c r="D122" s="215"/>
      <c r="E122" s="215"/>
      <c r="F122" s="215"/>
      <c r="G122" s="15">
        <v>114</v>
      </c>
      <c r="H122" s="31">
        <v>2087471.74</v>
      </c>
      <c r="I122" s="31">
        <v>7670201.79</v>
      </c>
    </row>
    <row r="123" spans="1:9" ht="12.75" customHeight="1" x14ac:dyDescent="0.2">
      <c r="A123" s="215" t="s">
        <v>94</v>
      </c>
      <c r="B123" s="215"/>
      <c r="C123" s="215"/>
      <c r="D123" s="215"/>
      <c r="E123" s="215"/>
      <c r="F123" s="215"/>
      <c r="G123" s="15">
        <v>115</v>
      </c>
      <c r="H123" s="31">
        <v>63380464.244379997</v>
      </c>
      <c r="I123" s="31">
        <v>61118932.636440001</v>
      </c>
    </row>
    <row r="124" spans="1:9" x14ac:dyDescent="0.2">
      <c r="A124" s="215" t="s">
        <v>95</v>
      </c>
      <c r="B124" s="215"/>
      <c r="C124" s="215"/>
      <c r="D124" s="215"/>
      <c r="E124" s="215"/>
      <c r="F124" s="215"/>
      <c r="G124" s="15">
        <v>116</v>
      </c>
      <c r="H124" s="31">
        <v>0</v>
      </c>
      <c r="I124" s="31">
        <v>0</v>
      </c>
    </row>
    <row r="125" spans="1:9" x14ac:dyDescent="0.2">
      <c r="A125" s="215" t="s">
        <v>98</v>
      </c>
      <c r="B125" s="215"/>
      <c r="C125" s="215"/>
      <c r="D125" s="215"/>
      <c r="E125" s="215"/>
      <c r="F125" s="215"/>
      <c r="G125" s="15">
        <v>117</v>
      </c>
      <c r="H125" s="31">
        <v>92119822.140000001</v>
      </c>
      <c r="I125" s="31">
        <v>79310788.780509993</v>
      </c>
    </row>
    <row r="126" spans="1:9" x14ac:dyDescent="0.2">
      <c r="A126" s="215" t="s">
        <v>99</v>
      </c>
      <c r="B126" s="215"/>
      <c r="C126" s="215"/>
      <c r="D126" s="215"/>
      <c r="E126" s="215"/>
      <c r="F126" s="215"/>
      <c r="G126" s="15">
        <v>118</v>
      </c>
      <c r="H126" s="31">
        <v>23678359.451979998</v>
      </c>
      <c r="I126" s="31">
        <v>34256252.184979998</v>
      </c>
    </row>
    <row r="127" spans="1:9" x14ac:dyDescent="0.2">
      <c r="A127" s="215" t="s">
        <v>100</v>
      </c>
      <c r="B127" s="215"/>
      <c r="C127" s="215"/>
      <c r="D127" s="215"/>
      <c r="E127" s="215"/>
      <c r="F127" s="215"/>
      <c r="G127" s="15">
        <v>119</v>
      </c>
      <c r="H127" s="31">
        <v>0</v>
      </c>
      <c r="I127" s="31">
        <v>0</v>
      </c>
    </row>
    <row r="128" spans="1:9" x14ac:dyDescent="0.2">
      <c r="A128" s="215" t="s">
        <v>101</v>
      </c>
      <c r="B128" s="215"/>
      <c r="C128" s="215"/>
      <c r="D128" s="215"/>
      <c r="E128" s="215"/>
      <c r="F128" s="215"/>
      <c r="G128" s="15">
        <v>120</v>
      </c>
      <c r="H128" s="31">
        <v>0</v>
      </c>
      <c r="I128" s="31">
        <v>0</v>
      </c>
    </row>
    <row r="129" spans="1:9" x14ac:dyDescent="0.2">
      <c r="A129" s="215" t="s">
        <v>102</v>
      </c>
      <c r="B129" s="215"/>
      <c r="C129" s="215"/>
      <c r="D129" s="215"/>
      <c r="E129" s="215"/>
      <c r="F129" s="215"/>
      <c r="G129" s="15">
        <v>121</v>
      </c>
      <c r="H129" s="31">
        <v>57</v>
      </c>
      <c r="I129" s="31">
        <v>61541.32718</v>
      </c>
    </row>
    <row r="130" spans="1:9" ht="22.15" customHeight="1" x14ac:dyDescent="0.2">
      <c r="A130" s="216" t="s">
        <v>103</v>
      </c>
      <c r="B130" s="216"/>
      <c r="C130" s="216"/>
      <c r="D130" s="216"/>
      <c r="E130" s="216"/>
      <c r="F130" s="216"/>
      <c r="G130" s="15">
        <v>122</v>
      </c>
      <c r="H130" s="31">
        <v>283024678.09372002</v>
      </c>
      <c r="I130" s="31">
        <v>294605120.75990999</v>
      </c>
    </row>
    <row r="131" spans="1:9" x14ac:dyDescent="0.2">
      <c r="A131" s="217" t="s">
        <v>388</v>
      </c>
      <c r="B131" s="217"/>
      <c r="C131" s="217"/>
      <c r="D131" s="217"/>
      <c r="E131" s="217"/>
      <c r="F131" s="217"/>
      <c r="G131" s="16">
        <v>123</v>
      </c>
      <c r="H131" s="32">
        <f>H75+H96+H103+H115+H130</f>
        <v>840498608.85773993</v>
      </c>
      <c r="I131" s="32">
        <f>I75+I96+I103+I115+I130</f>
        <v>980556950.60041988</v>
      </c>
    </row>
    <row r="132" spans="1:9" x14ac:dyDescent="0.2">
      <c r="A132" s="216" t="s">
        <v>104</v>
      </c>
      <c r="B132" s="216"/>
      <c r="C132" s="216"/>
      <c r="D132" s="216"/>
      <c r="E132" s="216"/>
      <c r="F132" s="216"/>
      <c r="G132" s="15">
        <v>124</v>
      </c>
      <c r="H132" s="31"/>
      <c r="I132" s="31"/>
    </row>
  </sheetData>
  <sheetProtection algorithmName="SHA-512" hashValue="7Pu9xBq7fvUYupXiMh4a0PNtcfkcNOktN4t07uTkjkC2ccTHveAltbKn3wJkyts2a0iJBrxHuG/TTVzGxzCrRw==" saltValue="un6dzFAuAOnVV2o0f6+rK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32C7-CE66-4600-AC1E-B9E3F9C920A9}">
  <dimension ref="A1:K105"/>
  <sheetViews>
    <sheetView zoomScaleNormal="100" zoomScaleSheetLayoutView="100" workbookViewId="0">
      <selection activeCell="I98" sqref="I98"/>
    </sheetView>
  </sheetViews>
  <sheetFormatPr defaultRowHeight="12.75" x14ac:dyDescent="0.2"/>
  <cols>
    <col min="1" max="7" width="8.7109375" style="17"/>
    <col min="8" max="8" width="10.42578125" style="34" customWidth="1"/>
    <col min="9" max="9" width="10.85546875" style="34" customWidth="1"/>
    <col min="10" max="10" width="10.42578125" style="34" customWidth="1"/>
    <col min="11" max="11" width="10.5703125" style="34" customWidth="1"/>
    <col min="12" max="263" width="8.7109375" style="17"/>
    <col min="264" max="264" width="9.85546875" style="17" bestFit="1" customWidth="1"/>
    <col min="265" max="265" width="11.7109375" style="17" bestFit="1" customWidth="1"/>
    <col min="266" max="519" width="8.7109375" style="17"/>
    <col min="520" max="520" width="9.85546875" style="17" bestFit="1" customWidth="1"/>
    <col min="521" max="521" width="11.7109375" style="17" bestFit="1" customWidth="1"/>
    <col min="522" max="775" width="8.7109375" style="17"/>
    <col min="776" max="776" width="9.85546875" style="17" bestFit="1" customWidth="1"/>
    <col min="777" max="777" width="11.7109375" style="17" bestFit="1" customWidth="1"/>
    <col min="778" max="1031" width="8.7109375" style="17"/>
    <col min="1032" max="1032" width="9.85546875" style="17" bestFit="1" customWidth="1"/>
    <col min="1033" max="1033" width="11.7109375" style="17" bestFit="1" customWidth="1"/>
    <col min="1034" max="1287" width="8.7109375" style="17"/>
    <col min="1288" max="1288" width="9.85546875" style="17" bestFit="1" customWidth="1"/>
    <col min="1289" max="1289" width="11.7109375" style="17" bestFit="1" customWidth="1"/>
    <col min="1290" max="1543" width="8.7109375" style="17"/>
    <col min="1544" max="1544" width="9.85546875" style="17" bestFit="1" customWidth="1"/>
    <col min="1545" max="1545" width="11.7109375" style="17" bestFit="1" customWidth="1"/>
    <col min="1546" max="1799" width="8.7109375" style="17"/>
    <col min="1800" max="1800" width="9.85546875" style="17" bestFit="1" customWidth="1"/>
    <col min="1801" max="1801" width="11.7109375" style="17" bestFit="1" customWidth="1"/>
    <col min="1802" max="2055" width="8.7109375" style="17"/>
    <col min="2056" max="2056" width="9.85546875" style="17" bestFit="1" customWidth="1"/>
    <col min="2057" max="2057" width="11.7109375" style="17" bestFit="1" customWidth="1"/>
    <col min="2058" max="2311" width="8.7109375" style="17"/>
    <col min="2312" max="2312" width="9.85546875" style="17" bestFit="1" customWidth="1"/>
    <col min="2313" max="2313" width="11.7109375" style="17" bestFit="1" customWidth="1"/>
    <col min="2314" max="2567" width="8.7109375" style="17"/>
    <col min="2568" max="2568" width="9.85546875" style="17" bestFit="1" customWidth="1"/>
    <col min="2569" max="2569" width="11.7109375" style="17" bestFit="1" customWidth="1"/>
    <col min="2570" max="2823" width="8.7109375" style="17"/>
    <col min="2824" max="2824" width="9.85546875" style="17" bestFit="1" customWidth="1"/>
    <col min="2825" max="2825" width="11.7109375" style="17" bestFit="1" customWidth="1"/>
    <col min="2826" max="3079" width="8.7109375" style="17"/>
    <col min="3080" max="3080" width="9.85546875" style="17" bestFit="1" customWidth="1"/>
    <col min="3081" max="3081" width="11.7109375" style="17" bestFit="1" customWidth="1"/>
    <col min="3082" max="3335" width="8.7109375" style="17"/>
    <col min="3336" max="3336" width="9.85546875" style="17" bestFit="1" customWidth="1"/>
    <col min="3337" max="3337" width="11.7109375" style="17" bestFit="1" customWidth="1"/>
    <col min="3338" max="3591" width="8.7109375" style="17"/>
    <col min="3592" max="3592" width="9.85546875" style="17" bestFit="1" customWidth="1"/>
    <col min="3593" max="3593" width="11.7109375" style="17" bestFit="1" customWidth="1"/>
    <col min="3594" max="3847" width="8.7109375" style="17"/>
    <col min="3848" max="3848" width="9.85546875" style="17" bestFit="1" customWidth="1"/>
    <col min="3849" max="3849" width="11.7109375" style="17" bestFit="1" customWidth="1"/>
    <col min="3850" max="4103" width="8.7109375" style="17"/>
    <col min="4104" max="4104" width="9.85546875" style="17" bestFit="1" customWidth="1"/>
    <col min="4105" max="4105" width="11.7109375" style="17" bestFit="1" customWidth="1"/>
    <col min="4106" max="4359" width="8.7109375" style="17"/>
    <col min="4360" max="4360" width="9.85546875" style="17" bestFit="1" customWidth="1"/>
    <col min="4361" max="4361" width="11.7109375" style="17" bestFit="1" customWidth="1"/>
    <col min="4362" max="4615" width="8.7109375" style="17"/>
    <col min="4616" max="4616" width="9.85546875" style="17" bestFit="1" customWidth="1"/>
    <col min="4617" max="4617" width="11.7109375" style="17" bestFit="1" customWidth="1"/>
    <col min="4618" max="4871" width="8.7109375" style="17"/>
    <col min="4872" max="4872" width="9.85546875" style="17" bestFit="1" customWidth="1"/>
    <col min="4873" max="4873" width="11.7109375" style="17" bestFit="1" customWidth="1"/>
    <col min="4874" max="5127" width="8.7109375" style="17"/>
    <col min="5128" max="5128" width="9.85546875" style="17" bestFit="1" customWidth="1"/>
    <col min="5129" max="5129" width="11.7109375" style="17" bestFit="1" customWidth="1"/>
    <col min="5130" max="5383" width="8.7109375" style="17"/>
    <col min="5384" max="5384" width="9.85546875" style="17" bestFit="1" customWidth="1"/>
    <col min="5385" max="5385" width="11.7109375" style="17" bestFit="1" customWidth="1"/>
    <col min="5386" max="5639" width="8.7109375" style="17"/>
    <col min="5640" max="5640" width="9.85546875" style="17" bestFit="1" customWidth="1"/>
    <col min="5641" max="5641" width="11.7109375" style="17" bestFit="1" customWidth="1"/>
    <col min="5642" max="5895" width="8.7109375" style="17"/>
    <col min="5896" max="5896" width="9.85546875" style="17" bestFit="1" customWidth="1"/>
    <col min="5897" max="5897" width="11.7109375" style="17" bestFit="1" customWidth="1"/>
    <col min="5898" max="6151" width="8.7109375" style="17"/>
    <col min="6152" max="6152" width="9.85546875" style="17" bestFit="1" customWidth="1"/>
    <col min="6153" max="6153" width="11.7109375" style="17" bestFit="1" customWidth="1"/>
    <col min="6154" max="6407" width="8.7109375" style="17"/>
    <col min="6408" max="6408" width="9.85546875" style="17" bestFit="1" customWidth="1"/>
    <col min="6409" max="6409" width="11.7109375" style="17" bestFit="1" customWidth="1"/>
    <col min="6410" max="6663" width="8.7109375" style="17"/>
    <col min="6664" max="6664" width="9.85546875" style="17" bestFit="1" customWidth="1"/>
    <col min="6665" max="6665" width="11.7109375" style="17" bestFit="1" customWidth="1"/>
    <col min="6666" max="6919" width="8.7109375" style="17"/>
    <col min="6920" max="6920" width="9.85546875" style="17" bestFit="1" customWidth="1"/>
    <col min="6921" max="6921" width="11.7109375" style="17" bestFit="1" customWidth="1"/>
    <col min="6922" max="7175" width="8.7109375" style="17"/>
    <col min="7176" max="7176" width="9.85546875" style="17" bestFit="1" customWidth="1"/>
    <col min="7177" max="7177" width="11.7109375" style="17" bestFit="1" customWidth="1"/>
    <col min="7178" max="7431" width="8.7109375" style="17"/>
    <col min="7432" max="7432" width="9.85546875" style="17" bestFit="1" customWidth="1"/>
    <col min="7433" max="7433" width="11.7109375" style="17" bestFit="1" customWidth="1"/>
    <col min="7434" max="7687" width="8.7109375" style="17"/>
    <col min="7688" max="7688" width="9.85546875" style="17" bestFit="1" customWidth="1"/>
    <col min="7689" max="7689" width="11.7109375" style="17" bestFit="1" customWidth="1"/>
    <col min="7690" max="7943" width="8.7109375" style="17"/>
    <col min="7944" max="7944" width="9.85546875" style="17" bestFit="1" customWidth="1"/>
    <col min="7945" max="7945" width="11.7109375" style="17" bestFit="1" customWidth="1"/>
    <col min="7946" max="8199" width="8.7109375" style="17"/>
    <col min="8200" max="8200" width="9.85546875" style="17" bestFit="1" customWidth="1"/>
    <col min="8201" max="8201" width="11.7109375" style="17" bestFit="1" customWidth="1"/>
    <col min="8202" max="8455" width="8.7109375" style="17"/>
    <col min="8456" max="8456" width="9.85546875" style="17" bestFit="1" customWidth="1"/>
    <col min="8457" max="8457" width="11.7109375" style="17" bestFit="1" customWidth="1"/>
    <col min="8458" max="8711" width="8.7109375" style="17"/>
    <col min="8712" max="8712" width="9.85546875" style="17" bestFit="1" customWidth="1"/>
    <col min="8713" max="8713" width="11.7109375" style="17" bestFit="1" customWidth="1"/>
    <col min="8714" max="8967" width="8.7109375" style="17"/>
    <col min="8968" max="8968" width="9.85546875" style="17" bestFit="1" customWidth="1"/>
    <col min="8969" max="8969" width="11.7109375" style="17" bestFit="1" customWidth="1"/>
    <col min="8970" max="9223" width="8.7109375" style="17"/>
    <col min="9224" max="9224" width="9.85546875" style="17" bestFit="1" customWidth="1"/>
    <col min="9225" max="9225" width="11.7109375" style="17" bestFit="1" customWidth="1"/>
    <col min="9226" max="9479" width="8.7109375" style="17"/>
    <col min="9480" max="9480" width="9.85546875" style="17" bestFit="1" customWidth="1"/>
    <col min="9481" max="9481" width="11.7109375" style="17" bestFit="1" customWidth="1"/>
    <col min="9482" max="9735" width="8.7109375" style="17"/>
    <col min="9736" max="9736" width="9.85546875" style="17" bestFit="1" customWidth="1"/>
    <col min="9737" max="9737" width="11.7109375" style="17" bestFit="1" customWidth="1"/>
    <col min="9738" max="9991" width="8.7109375" style="17"/>
    <col min="9992" max="9992" width="9.85546875" style="17" bestFit="1" customWidth="1"/>
    <col min="9993" max="9993" width="11.7109375" style="17" bestFit="1" customWidth="1"/>
    <col min="9994" max="10247" width="8.7109375" style="17"/>
    <col min="10248" max="10248" width="9.85546875" style="17" bestFit="1" customWidth="1"/>
    <col min="10249" max="10249" width="11.7109375" style="17" bestFit="1" customWidth="1"/>
    <col min="10250" max="10503" width="8.7109375" style="17"/>
    <col min="10504" max="10504" width="9.85546875" style="17" bestFit="1" customWidth="1"/>
    <col min="10505" max="10505" width="11.7109375" style="17" bestFit="1" customWidth="1"/>
    <col min="10506" max="10759" width="8.7109375" style="17"/>
    <col min="10760" max="10760" width="9.85546875" style="17" bestFit="1" customWidth="1"/>
    <col min="10761" max="10761" width="11.7109375" style="17" bestFit="1" customWidth="1"/>
    <col min="10762" max="11015" width="8.7109375" style="17"/>
    <col min="11016" max="11016" width="9.85546875" style="17" bestFit="1" customWidth="1"/>
    <col min="11017" max="11017" width="11.7109375" style="17" bestFit="1" customWidth="1"/>
    <col min="11018" max="11271" width="8.7109375" style="17"/>
    <col min="11272" max="11272" width="9.85546875" style="17" bestFit="1" customWidth="1"/>
    <col min="11273" max="11273" width="11.7109375" style="17" bestFit="1" customWidth="1"/>
    <col min="11274" max="11527" width="8.7109375" style="17"/>
    <col min="11528" max="11528" width="9.85546875" style="17" bestFit="1" customWidth="1"/>
    <col min="11529" max="11529" width="11.7109375" style="17" bestFit="1" customWidth="1"/>
    <col min="11530" max="11783" width="8.7109375" style="17"/>
    <col min="11784" max="11784" width="9.85546875" style="17" bestFit="1" customWidth="1"/>
    <col min="11785" max="11785" width="11.7109375" style="17" bestFit="1" customWidth="1"/>
    <col min="11786" max="12039" width="8.7109375" style="17"/>
    <col min="12040" max="12040" width="9.85546875" style="17" bestFit="1" customWidth="1"/>
    <col min="12041" max="12041" width="11.7109375" style="17" bestFit="1" customWidth="1"/>
    <col min="12042" max="12295" width="8.7109375" style="17"/>
    <col min="12296" max="12296" width="9.85546875" style="17" bestFit="1" customWidth="1"/>
    <col min="12297" max="12297" width="11.7109375" style="17" bestFit="1" customWidth="1"/>
    <col min="12298" max="12551" width="8.7109375" style="17"/>
    <col min="12552" max="12552" width="9.85546875" style="17" bestFit="1" customWidth="1"/>
    <col min="12553" max="12553" width="11.7109375" style="17" bestFit="1" customWidth="1"/>
    <col min="12554" max="12807" width="8.7109375" style="17"/>
    <col min="12808" max="12808" width="9.85546875" style="17" bestFit="1" customWidth="1"/>
    <col min="12809" max="12809" width="11.7109375" style="17" bestFit="1" customWidth="1"/>
    <col min="12810" max="13063" width="8.7109375" style="17"/>
    <col min="13064" max="13064" width="9.85546875" style="17" bestFit="1" customWidth="1"/>
    <col min="13065" max="13065" width="11.7109375" style="17" bestFit="1" customWidth="1"/>
    <col min="13066" max="13319" width="8.7109375" style="17"/>
    <col min="13320" max="13320" width="9.85546875" style="17" bestFit="1" customWidth="1"/>
    <col min="13321" max="13321" width="11.7109375" style="17" bestFit="1" customWidth="1"/>
    <col min="13322" max="13575" width="8.7109375" style="17"/>
    <col min="13576" max="13576" width="9.85546875" style="17" bestFit="1" customWidth="1"/>
    <col min="13577" max="13577" width="11.7109375" style="17" bestFit="1" customWidth="1"/>
    <col min="13578" max="13831" width="8.7109375" style="17"/>
    <col min="13832" max="13832" width="9.85546875" style="17" bestFit="1" customWidth="1"/>
    <col min="13833" max="13833" width="11.7109375" style="17" bestFit="1" customWidth="1"/>
    <col min="13834" max="14087" width="8.7109375" style="17"/>
    <col min="14088" max="14088" width="9.85546875" style="17" bestFit="1" customWidth="1"/>
    <col min="14089" max="14089" width="11.7109375" style="17" bestFit="1" customWidth="1"/>
    <col min="14090" max="14343" width="8.7109375" style="17"/>
    <col min="14344" max="14344" width="9.85546875" style="17" bestFit="1" customWidth="1"/>
    <col min="14345" max="14345" width="11.7109375" style="17" bestFit="1" customWidth="1"/>
    <col min="14346" max="14599" width="8.7109375" style="17"/>
    <col min="14600" max="14600" width="9.85546875" style="17" bestFit="1" customWidth="1"/>
    <col min="14601" max="14601" width="11.7109375" style="17" bestFit="1" customWidth="1"/>
    <col min="14602" max="14855" width="8.7109375" style="17"/>
    <col min="14856" max="14856" width="9.85546875" style="17" bestFit="1" customWidth="1"/>
    <col min="14857" max="14857" width="11.7109375" style="17" bestFit="1" customWidth="1"/>
    <col min="14858" max="15111" width="8.7109375" style="17"/>
    <col min="15112" max="15112" width="9.85546875" style="17" bestFit="1" customWidth="1"/>
    <col min="15113" max="15113" width="11.7109375" style="17" bestFit="1" customWidth="1"/>
    <col min="15114" max="15367" width="8.7109375" style="17"/>
    <col min="15368" max="15368" width="9.85546875" style="17" bestFit="1" customWidth="1"/>
    <col min="15369" max="15369" width="11.7109375" style="17" bestFit="1" customWidth="1"/>
    <col min="15370" max="15623" width="8.7109375" style="17"/>
    <col min="15624" max="15624" width="9.85546875" style="17" bestFit="1" customWidth="1"/>
    <col min="15625" max="15625" width="11.7109375" style="17" bestFit="1" customWidth="1"/>
    <col min="15626" max="15879" width="8.7109375" style="17"/>
    <col min="15880" max="15880" width="9.85546875" style="17" bestFit="1" customWidth="1"/>
    <col min="15881" max="15881" width="11.7109375" style="17" bestFit="1" customWidth="1"/>
    <col min="15882" max="16135" width="8.7109375" style="17"/>
    <col min="16136" max="16136" width="9.85546875" style="17" bestFit="1" customWidth="1"/>
    <col min="16137" max="16137" width="11.7109375" style="17" bestFit="1" customWidth="1"/>
    <col min="16138" max="16384" width="8.7109375" style="17"/>
  </cols>
  <sheetData>
    <row r="1" spans="1:11" x14ac:dyDescent="0.2">
      <c r="A1" s="250" t="s">
        <v>106</v>
      </c>
      <c r="B1" s="223"/>
      <c r="C1" s="223"/>
      <c r="D1" s="223"/>
      <c r="E1" s="223"/>
      <c r="F1" s="223"/>
      <c r="G1" s="223"/>
      <c r="H1" s="223"/>
      <c r="I1" s="223"/>
    </row>
    <row r="2" spans="1:11" x14ac:dyDescent="0.2">
      <c r="A2" s="251" t="s">
        <v>461</v>
      </c>
      <c r="B2" s="252"/>
      <c r="C2" s="252"/>
      <c r="D2" s="252"/>
      <c r="E2" s="252"/>
      <c r="F2" s="252"/>
      <c r="G2" s="252"/>
      <c r="H2" s="252"/>
      <c r="I2" s="252"/>
    </row>
    <row r="3" spans="1:11" x14ac:dyDescent="0.2">
      <c r="A3" s="253" t="s">
        <v>355</v>
      </c>
      <c r="B3" s="254"/>
      <c r="C3" s="254"/>
      <c r="D3" s="254"/>
      <c r="E3" s="254"/>
      <c r="F3" s="254"/>
      <c r="G3" s="254"/>
      <c r="H3" s="254"/>
      <c r="I3" s="254"/>
      <c r="J3" s="255"/>
      <c r="K3" s="255"/>
    </row>
    <row r="4" spans="1:11" x14ac:dyDescent="0.2">
      <c r="A4" s="256" t="s">
        <v>463</v>
      </c>
      <c r="B4" s="257"/>
      <c r="C4" s="257"/>
      <c r="D4" s="257"/>
      <c r="E4" s="257"/>
      <c r="F4" s="257"/>
      <c r="G4" s="257"/>
      <c r="H4" s="257"/>
      <c r="I4" s="257"/>
      <c r="J4" s="258"/>
      <c r="K4" s="258"/>
    </row>
    <row r="5" spans="1:11" ht="22.15" customHeight="1" x14ac:dyDescent="0.2">
      <c r="A5" s="259" t="s">
        <v>2</v>
      </c>
      <c r="B5" s="234"/>
      <c r="C5" s="234"/>
      <c r="D5" s="234"/>
      <c r="E5" s="234"/>
      <c r="F5" s="234"/>
      <c r="G5" s="259" t="s">
        <v>107</v>
      </c>
      <c r="H5" s="260" t="s">
        <v>380</v>
      </c>
      <c r="I5" s="261"/>
      <c r="J5" s="260" t="s">
        <v>347</v>
      </c>
      <c r="K5" s="261"/>
    </row>
    <row r="6" spans="1:11" ht="22.5" x14ac:dyDescent="0.2">
      <c r="A6" s="234"/>
      <c r="B6" s="234"/>
      <c r="C6" s="234"/>
      <c r="D6" s="234"/>
      <c r="E6" s="234"/>
      <c r="F6" s="234"/>
      <c r="G6" s="234"/>
      <c r="H6" s="118" t="s">
        <v>370</v>
      </c>
      <c r="I6" s="118" t="s">
        <v>371</v>
      </c>
      <c r="J6" s="118" t="s">
        <v>370</v>
      </c>
      <c r="K6" s="118" t="s">
        <v>371</v>
      </c>
    </row>
    <row r="7" spans="1:11" x14ac:dyDescent="0.2">
      <c r="A7" s="249">
        <v>1</v>
      </c>
      <c r="B7" s="232"/>
      <c r="C7" s="232"/>
      <c r="D7" s="232"/>
      <c r="E7" s="232"/>
      <c r="F7" s="232"/>
      <c r="G7" s="119">
        <v>2</v>
      </c>
      <c r="H7" s="118">
        <v>3</v>
      </c>
      <c r="I7" s="118">
        <v>4</v>
      </c>
      <c r="J7" s="118">
        <v>5</v>
      </c>
      <c r="K7" s="118">
        <v>6</v>
      </c>
    </row>
    <row r="8" spans="1:11" x14ac:dyDescent="0.2">
      <c r="A8" s="244" t="s">
        <v>120</v>
      </c>
      <c r="B8" s="244"/>
      <c r="C8" s="244"/>
      <c r="D8" s="244"/>
      <c r="E8" s="244"/>
      <c r="F8" s="244"/>
      <c r="G8" s="18">
        <v>125</v>
      </c>
      <c r="H8" s="35">
        <f>SUM(H9:H13)</f>
        <v>346599298.02253997</v>
      </c>
      <c r="I8" s="35">
        <f>SUM(I9:I13)</f>
        <v>346599298.02253997</v>
      </c>
      <c r="J8" s="35">
        <f>SUM(J9:J13)</f>
        <v>393896295.93169999</v>
      </c>
      <c r="K8" s="35">
        <f>SUM(K9:K13)</f>
        <v>393896295.93169999</v>
      </c>
    </row>
    <row r="9" spans="1:11" x14ac:dyDescent="0.2">
      <c r="A9" s="215" t="s">
        <v>121</v>
      </c>
      <c r="B9" s="215"/>
      <c r="C9" s="215"/>
      <c r="D9" s="215"/>
      <c r="E9" s="215"/>
      <c r="F9" s="215"/>
      <c r="G9" s="15">
        <v>126</v>
      </c>
      <c r="H9" s="31">
        <v>5.2100000000000002E-3</v>
      </c>
      <c r="I9" s="31">
        <v>5.2100000000000002E-3</v>
      </c>
      <c r="J9" s="31">
        <v>0</v>
      </c>
      <c r="K9" s="31">
        <v>0</v>
      </c>
    </row>
    <row r="10" spans="1:11" x14ac:dyDescent="0.2">
      <c r="A10" s="215" t="s">
        <v>122</v>
      </c>
      <c r="B10" s="215"/>
      <c r="C10" s="215"/>
      <c r="D10" s="215"/>
      <c r="E10" s="215"/>
      <c r="F10" s="215"/>
      <c r="G10" s="15">
        <v>127</v>
      </c>
      <c r="H10" s="31">
        <v>340984807.17733002</v>
      </c>
      <c r="I10" s="31">
        <v>340984807.17733002</v>
      </c>
      <c r="J10" s="31">
        <v>388163228.29170001</v>
      </c>
      <c r="K10" s="31">
        <v>388163228.29170001</v>
      </c>
    </row>
    <row r="11" spans="1:11" x14ac:dyDescent="0.2">
      <c r="A11" s="215" t="s">
        <v>123</v>
      </c>
      <c r="B11" s="215"/>
      <c r="C11" s="215"/>
      <c r="D11" s="215"/>
      <c r="E11" s="215"/>
      <c r="F11" s="215"/>
      <c r="G11" s="15">
        <v>128</v>
      </c>
      <c r="H11" s="31">
        <v>0</v>
      </c>
      <c r="I11" s="31">
        <v>0</v>
      </c>
      <c r="J11" s="31">
        <v>0</v>
      </c>
      <c r="K11" s="31">
        <v>0</v>
      </c>
    </row>
    <row r="12" spans="1:11" x14ac:dyDescent="0.2">
      <c r="A12" s="215" t="s">
        <v>124</v>
      </c>
      <c r="B12" s="215"/>
      <c r="C12" s="215"/>
      <c r="D12" s="215"/>
      <c r="E12" s="215"/>
      <c r="F12" s="215"/>
      <c r="G12" s="15">
        <v>129</v>
      </c>
      <c r="H12" s="31">
        <v>0</v>
      </c>
      <c r="I12" s="31">
        <v>0</v>
      </c>
      <c r="J12" s="31">
        <v>0</v>
      </c>
      <c r="K12" s="31">
        <v>0</v>
      </c>
    </row>
    <row r="13" spans="1:11" x14ac:dyDescent="0.2">
      <c r="A13" s="215" t="s">
        <v>125</v>
      </c>
      <c r="B13" s="215"/>
      <c r="C13" s="215"/>
      <c r="D13" s="215"/>
      <c r="E13" s="215"/>
      <c r="F13" s="215"/>
      <c r="G13" s="15">
        <v>130</v>
      </c>
      <c r="H13" s="31">
        <v>5614490.8400000008</v>
      </c>
      <c r="I13" s="31">
        <v>5614490.8400000008</v>
      </c>
      <c r="J13" s="31">
        <v>5733067.6399999997</v>
      </c>
      <c r="K13" s="31">
        <v>5733067.6399999997</v>
      </c>
    </row>
    <row r="14" spans="1:11" x14ac:dyDescent="0.2">
      <c r="A14" s="244" t="s">
        <v>126</v>
      </c>
      <c r="B14" s="244"/>
      <c r="C14" s="244"/>
      <c r="D14" s="244"/>
      <c r="E14" s="244"/>
      <c r="F14" s="244"/>
      <c r="G14" s="18">
        <v>131</v>
      </c>
      <c r="H14" s="35">
        <f>H15+H16+H20+H24+H25+H26+H29+H36</f>
        <v>304232936.75666004</v>
      </c>
      <c r="I14" s="35">
        <f>I15+I16+I20+I24+I25+I26+I29+I36</f>
        <v>304232936.75666004</v>
      </c>
      <c r="J14" s="35">
        <f>J15+J16+J20+J24+J25+J26+J29+J36</f>
        <v>352452689.40769005</v>
      </c>
      <c r="K14" s="35">
        <f>K15+K16+K20+K24+K25+K26+K29+K36</f>
        <v>352452689.40769005</v>
      </c>
    </row>
    <row r="15" spans="1:11" x14ac:dyDescent="0.2">
      <c r="A15" s="215" t="s">
        <v>108</v>
      </c>
      <c r="B15" s="215"/>
      <c r="C15" s="215"/>
      <c r="D15" s="215"/>
      <c r="E15" s="215"/>
      <c r="F15" s="215"/>
      <c r="G15" s="15">
        <v>132</v>
      </c>
      <c r="H15" s="31">
        <v>-20159422.989490002</v>
      </c>
      <c r="I15" s="31">
        <v>-20159422.989490002</v>
      </c>
      <c r="J15" s="31">
        <v>-69557868.587870017</v>
      </c>
      <c r="K15" s="31">
        <v>-69557868.587870017</v>
      </c>
    </row>
    <row r="16" spans="1:11" x14ac:dyDescent="0.2">
      <c r="A16" s="248" t="s">
        <v>127</v>
      </c>
      <c r="B16" s="248"/>
      <c r="C16" s="248"/>
      <c r="D16" s="248"/>
      <c r="E16" s="248"/>
      <c r="F16" s="248"/>
      <c r="G16" s="18">
        <v>133</v>
      </c>
      <c r="H16" s="35">
        <f>SUM(H17:H19)</f>
        <v>130977246.27280001</v>
      </c>
      <c r="I16" s="35">
        <f>SUM(I17:I19)</f>
        <v>130977246.27280001</v>
      </c>
      <c r="J16" s="35">
        <f>SUM(J17:J19)</f>
        <v>195207333.14426005</v>
      </c>
      <c r="K16" s="35">
        <f>SUM(K17:K19)</f>
        <v>195207333.14426005</v>
      </c>
    </row>
    <row r="17" spans="1:11" x14ac:dyDescent="0.2">
      <c r="A17" s="247" t="s">
        <v>128</v>
      </c>
      <c r="B17" s="247"/>
      <c r="C17" s="247"/>
      <c r="D17" s="247"/>
      <c r="E17" s="247"/>
      <c r="F17" s="247"/>
      <c r="G17" s="15">
        <v>134</v>
      </c>
      <c r="H17" s="31">
        <v>67789738.33600001</v>
      </c>
      <c r="I17" s="31">
        <v>67789738.33600001</v>
      </c>
      <c r="J17" s="31">
        <v>120381766.38709003</v>
      </c>
      <c r="K17" s="31">
        <v>120381766.38709003</v>
      </c>
    </row>
    <row r="18" spans="1:11" x14ac:dyDescent="0.2">
      <c r="A18" s="247" t="s">
        <v>129</v>
      </c>
      <c r="B18" s="247"/>
      <c r="C18" s="247"/>
      <c r="D18" s="247"/>
      <c r="E18" s="247"/>
      <c r="F18" s="247"/>
      <c r="G18" s="15">
        <v>135</v>
      </c>
      <c r="H18" s="31">
        <v>0</v>
      </c>
      <c r="I18" s="31">
        <v>0</v>
      </c>
      <c r="J18" s="31">
        <v>0</v>
      </c>
      <c r="K18" s="31">
        <v>0</v>
      </c>
    </row>
    <row r="19" spans="1:11" x14ac:dyDescent="0.2">
      <c r="A19" s="247" t="s">
        <v>130</v>
      </c>
      <c r="B19" s="247"/>
      <c r="C19" s="247"/>
      <c r="D19" s="247"/>
      <c r="E19" s="247"/>
      <c r="F19" s="247"/>
      <c r="G19" s="15">
        <v>136</v>
      </c>
      <c r="H19" s="31">
        <v>63187507.936800003</v>
      </c>
      <c r="I19" s="31">
        <v>63187507.936800003</v>
      </c>
      <c r="J19" s="31">
        <v>74825566.757170007</v>
      </c>
      <c r="K19" s="31">
        <v>74825566.757170007</v>
      </c>
    </row>
    <row r="20" spans="1:11" x14ac:dyDescent="0.2">
      <c r="A20" s="248" t="s">
        <v>131</v>
      </c>
      <c r="B20" s="248"/>
      <c r="C20" s="248"/>
      <c r="D20" s="248"/>
      <c r="E20" s="248"/>
      <c r="F20" s="248"/>
      <c r="G20" s="18">
        <v>137</v>
      </c>
      <c r="H20" s="35">
        <f>SUM(H21:H23)</f>
        <v>181201227.54655001</v>
      </c>
      <c r="I20" s="35">
        <f>SUM(I21:I23)</f>
        <v>181201227.54655001</v>
      </c>
      <c r="J20" s="35">
        <f>SUM(J21:J23)</f>
        <v>202084945.35529</v>
      </c>
      <c r="K20" s="35">
        <f>SUM(K21:K23)</f>
        <v>202084945.35529</v>
      </c>
    </row>
    <row r="21" spans="1:11" x14ac:dyDescent="0.2">
      <c r="A21" s="247" t="s">
        <v>109</v>
      </c>
      <c r="B21" s="247"/>
      <c r="C21" s="247"/>
      <c r="D21" s="247"/>
      <c r="E21" s="247"/>
      <c r="F21" s="247"/>
      <c r="G21" s="15">
        <v>138</v>
      </c>
      <c r="H21" s="31">
        <v>102158432.96620621</v>
      </c>
      <c r="I21" s="31">
        <v>102158432.96620621</v>
      </c>
      <c r="J21" s="31">
        <v>114963975.67032038</v>
      </c>
      <c r="K21" s="31">
        <v>114963975.67032038</v>
      </c>
    </row>
    <row r="22" spans="1:11" x14ac:dyDescent="0.2">
      <c r="A22" s="247" t="s">
        <v>110</v>
      </c>
      <c r="B22" s="247"/>
      <c r="C22" s="247"/>
      <c r="D22" s="247"/>
      <c r="E22" s="247"/>
      <c r="F22" s="247"/>
      <c r="G22" s="15">
        <v>139</v>
      </c>
      <c r="H22" s="31">
        <v>55619824.563603804</v>
      </c>
      <c r="I22" s="31">
        <v>55619824.563603804</v>
      </c>
      <c r="J22" s="31">
        <v>62457418.546219617</v>
      </c>
      <c r="K22" s="31">
        <v>62457418.546219617</v>
      </c>
    </row>
    <row r="23" spans="1:11" x14ac:dyDescent="0.2">
      <c r="A23" s="247" t="s">
        <v>111</v>
      </c>
      <c r="B23" s="247"/>
      <c r="C23" s="247"/>
      <c r="D23" s="247"/>
      <c r="E23" s="247"/>
      <c r="F23" s="247"/>
      <c r="G23" s="15">
        <v>140</v>
      </c>
      <c r="H23" s="31">
        <v>23422970.016740002</v>
      </c>
      <c r="I23" s="31">
        <v>23422970.016740002</v>
      </c>
      <c r="J23" s="31">
        <v>24663551.138750002</v>
      </c>
      <c r="K23" s="31">
        <v>24663551.138750002</v>
      </c>
    </row>
    <row r="24" spans="1:11" x14ac:dyDescent="0.2">
      <c r="A24" s="215" t="s">
        <v>112</v>
      </c>
      <c r="B24" s="215"/>
      <c r="C24" s="215"/>
      <c r="D24" s="215"/>
      <c r="E24" s="215"/>
      <c r="F24" s="215"/>
      <c r="G24" s="15">
        <v>141</v>
      </c>
      <c r="H24" s="31">
        <v>9497225.2952800002</v>
      </c>
      <c r="I24" s="31">
        <v>9497225.2952800002</v>
      </c>
      <c r="J24" s="31">
        <v>16858750.140760001</v>
      </c>
      <c r="K24" s="31">
        <v>16858750.140760001</v>
      </c>
    </row>
    <row r="25" spans="1:11" x14ac:dyDescent="0.2">
      <c r="A25" s="215" t="s">
        <v>113</v>
      </c>
      <c r="B25" s="215"/>
      <c r="C25" s="215"/>
      <c r="D25" s="215"/>
      <c r="E25" s="215"/>
      <c r="F25" s="215"/>
      <c r="G25" s="15">
        <v>142</v>
      </c>
      <c r="H25" s="31">
        <v>8624264.8469200004</v>
      </c>
      <c r="I25" s="31">
        <v>8624264.8469200004</v>
      </c>
      <c r="J25" s="31">
        <v>8860734.4272799995</v>
      </c>
      <c r="K25" s="31">
        <v>8860734.4272799995</v>
      </c>
    </row>
    <row r="26" spans="1:11" x14ac:dyDescent="0.2">
      <c r="A26" s="248" t="s">
        <v>132</v>
      </c>
      <c r="B26" s="248"/>
      <c r="C26" s="248"/>
      <c r="D26" s="248"/>
      <c r="E26" s="248"/>
      <c r="F26" s="248"/>
      <c r="G26" s="18">
        <v>143</v>
      </c>
      <c r="H26" s="35">
        <f>H27+H28</f>
        <v>0</v>
      </c>
      <c r="I26" s="35">
        <f>I27+I28</f>
        <v>0</v>
      </c>
      <c r="J26" s="35">
        <f>J27+J28</f>
        <v>319246.58</v>
      </c>
      <c r="K26" s="35">
        <f>K27+K28</f>
        <v>319246.58</v>
      </c>
    </row>
    <row r="27" spans="1:11" x14ac:dyDescent="0.2">
      <c r="A27" s="247" t="s">
        <v>133</v>
      </c>
      <c r="B27" s="247"/>
      <c r="C27" s="247"/>
      <c r="D27" s="247"/>
      <c r="E27" s="247"/>
      <c r="F27" s="247"/>
      <c r="G27" s="15">
        <v>144</v>
      </c>
      <c r="H27" s="31"/>
      <c r="I27" s="31"/>
      <c r="J27" s="31">
        <v>0</v>
      </c>
      <c r="K27" s="31">
        <v>0</v>
      </c>
    </row>
    <row r="28" spans="1:11" x14ac:dyDescent="0.2">
      <c r="A28" s="247" t="s">
        <v>134</v>
      </c>
      <c r="B28" s="247"/>
      <c r="C28" s="247"/>
      <c r="D28" s="247"/>
      <c r="E28" s="247"/>
      <c r="F28" s="247"/>
      <c r="G28" s="15">
        <v>145</v>
      </c>
      <c r="H28" s="31"/>
      <c r="I28" s="31"/>
      <c r="J28" s="31">
        <v>319246.58</v>
      </c>
      <c r="K28" s="31">
        <v>319246.58</v>
      </c>
    </row>
    <row r="29" spans="1:11" x14ac:dyDescent="0.2">
      <c r="A29" s="248" t="s">
        <v>135</v>
      </c>
      <c r="B29" s="248"/>
      <c r="C29" s="248"/>
      <c r="D29" s="248"/>
      <c r="E29" s="248"/>
      <c r="F29" s="248"/>
      <c r="G29" s="18">
        <v>146</v>
      </c>
      <c r="H29" s="35">
        <f>SUM(H30:H35)</f>
        <v>-5907604.2154000001</v>
      </c>
      <c r="I29" s="35">
        <f>SUM(I30:I35)</f>
        <v>-5907604.2154000001</v>
      </c>
      <c r="J29" s="35">
        <f>SUM(J30:J35)</f>
        <v>-1320451.65203</v>
      </c>
      <c r="K29" s="35">
        <f>SUM(K30:K35)</f>
        <v>-1320451.65203</v>
      </c>
    </row>
    <row r="30" spans="1:11" x14ac:dyDescent="0.2">
      <c r="A30" s="247" t="s">
        <v>136</v>
      </c>
      <c r="B30" s="247"/>
      <c r="C30" s="247"/>
      <c r="D30" s="247"/>
      <c r="E30" s="247"/>
      <c r="F30" s="247"/>
      <c r="G30" s="15">
        <v>147</v>
      </c>
      <c r="H30" s="31">
        <v>208228.85459999999</v>
      </c>
      <c r="I30" s="31">
        <v>208228.85459999999</v>
      </c>
      <c r="J30" s="31">
        <v>169482.51796999999</v>
      </c>
      <c r="K30" s="31">
        <v>169482.51796999999</v>
      </c>
    </row>
    <row r="31" spans="1:11" x14ac:dyDescent="0.2">
      <c r="A31" s="247" t="s">
        <v>137</v>
      </c>
      <c r="B31" s="247"/>
      <c r="C31" s="247"/>
      <c r="D31" s="247"/>
      <c r="E31" s="247"/>
      <c r="F31" s="247"/>
      <c r="G31" s="15">
        <v>148</v>
      </c>
      <c r="H31" s="31">
        <v>0</v>
      </c>
      <c r="I31" s="31">
        <v>0</v>
      </c>
      <c r="J31" s="31">
        <v>0</v>
      </c>
      <c r="K31" s="31">
        <v>0</v>
      </c>
    </row>
    <row r="32" spans="1:11" x14ac:dyDescent="0.2">
      <c r="A32" s="247" t="s">
        <v>138</v>
      </c>
      <c r="B32" s="247"/>
      <c r="C32" s="247"/>
      <c r="D32" s="247"/>
      <c r="E32" s="247"/>
      <c r="F32" s="247"/>
      <c r="G32" s="15">
        <v>149</v>
      </c>
      <c r="H32" s="31">
        <v>0</v>
      </c>
      <c r="I32" s="31">
        <v>0</v>
      </c>
      <c r="J32" s="31">
        <v>400</v>
      </c>
      <c r="K32" s="31">
        <v>400</v>
      </c>
    </row>
    <row r="33" spans="1:11" x14ac:dyDescent="0.2">
      <c r="A33" s="247" t="s">
        <v>139</v>
      </c>
      <c r="B33" s="247"/>
      <c r="C33" s="247"/>
      <c r="D33" s="247"/>
      <c r="E33" s="247"/>
      <c r="F33" s="247"/>
      <c r="G33" s="15">
        <v>150</v>
      </c>
      <c r="H33" s="31">
        <v>0</v>
      </c>
      <c r="I33" s="31">
        <v>0</v>
      </c>
      <c r="J33" s="31">
        <v>0</v>
      </c>
      <c r="K33" s="31">
        <v>0</v>
      </c>
    </row>
    <row r="34" spans="1:11" x14ac:dyDescent="0.2">
      <c r="A34" s="247" t="s">
        <v>140</v>
      </c>
      <c r="B34" s="247"/>
      <c r="C34" s="247"/>
      <c r="D34" s="247"/>
      <c r="E34" s="247"/>
      <c r="F34" s="247"/>
      <c r="G34" s="15">
        <v>151</v>
      </c>
      <c r="H34" s="31">
        <v>-815556.04</v>
      </c>
      <c r="I34" s="31">
        <v>-815556.04</v>
      </c>
      <c r="J34" s="31">
        <v>-233464.56</v>
      </c>
      <c r="K34" s="31">
        <v>-233464.56</v>
      </c>
    </row>
    <row r="35" spans="1:11" x14ac:dyDescent="0.2">
      <c r="A35" s="247" t="s">
        <v>141</v>
      </c>
      <c r="B35" s="247"/>
      <c r="C35" s="247"/>
      <c r="D35" s="247"/>
      <c r="E35" s="247"/>
      <c r="F35" s="247"/>
      <c r="G35" s="15">
        <v>152</v>
      </c>
      <c r="H35" s="31">
        <v>-5300277.03</v>
      </c>
      <c r="I35" s="31">
        <v>-5300277.03</v>
      </c>
      <c r="J35" s="31">
        <v>-1256869.6100000001</v>
      </c>
      <c r="K35" s="31">
        <v>-1256869.6100000001</v>
      </c>
    </row>
    <row r="36" spans="1:11" x14ac:dyDescent="0.2">
      <c r="A36" s="215" t="s">
        <v>114</v>
      </c>
      <c r="B36" s="215"/>
      <c r="C36" s="215"/>
      <c r="D36" s="215"/>
      <c r="E36" s="215"/>
      <c r="F36" s="215"/>
      <c r="G36" s="15">
        <v>153</v>
      </c>
      <c r="H36" s="31">
        <v>0</v>
      </c>
      <c r="I36" s="31">
        <v>0</v>
      </c>
      <c r="J36" s="31">
        <v>0</v>
      </c>
      <c r="K36" s="31">
        <v>0</v>
      </c>
    </row>
    <row r="37" spans="1:11" x14ac:dyDescent="0.2">
      <c r="A37" s="244" t="s">
        <v>142</v>
      </c>
      <c r="B37" s="244"/>
      <c r="C37" s="244"/>
      <c r="D37" s="244"/>
      <c r="E37" s="244"/>
      <c r="F37" s="244"/>
      <c r="G37" s="18">
        <v>154</v>
      </c>
      <c r="H37" s="35">
        <f>SUM(H38:H47)</f>
        <v>458933.86</v>
      </c>
      <c r="I37" s="35">
        <f>SUM(I38:I47)</f>
        <v>458933.86</v>
      </c>
      <c r="J37" s="35">
        <f>SUM(J38:J47)</f>
        <v>1404572.04</v>
      </c>
      <c r="K37" s="35">
        <f>SUM(K38:K47)</f>
        <v>1404572.04</v>
      </c>
    </row>
    <row r="38" spans="1:11" x14ac:dyDescent="0.2">
      <c r="A38" s="215" t="s">
        <v>143</v>
      </c>
      <c r="B38" s="215"/>
      <c r="C38" s="215"/>
      <c r="D38" s="215"/>
      <c r="E38" s="215"/>
      <c r="F38" s="215"/>
      <c r="G38" s="15">
        <v>155</v>
      </c>
      <c r="H38" s="31">
        <v>0</v>
      </c>
      <c r="I38" s="31">
        <v>0</v>
      </c>
      <c r="J38" s="31">
        <v>0</v>
      </c>
      <c r="K38" s="31">
        <v>0</v>
      </c>
    </row>
    <row r="39" spans="1:11" ht="25.15" customHeight="1" x14ac:dyDescent="0.2">
      <c r="A39" s="215" t="s">
        <v>144</v>
      </c>
      <c r="B39" s="215"/>
      <c r="C39" s="215"/>
      <c r="D39" s="215"/>
      <c r="E39" s="215"/>
      <c r="F39" s="215"/>
      <c r="G39" s="15">
        <v>156</v>
      </c>
      <c r="H39" s="31">
        <v>0</v>
      </c>
      <c r="I39" s="31">
        <v>0</v>
      </c>
      <c r="J39" s="31">
        <v>0</v>
      </c>
      <c r="K39" s="31">
        <v>0</v>
      </c>
    </row>
    <row r="40" spans="1:11" ht="25.15" customHeight="1" x14ac:dyDescent="0.2">
      <c r="A40" s="215" t="s">
        <v>145</v>
      </c>
      <c r="B40" s="215"/>
      <c r="C40" s="215"/>
      <c r="D40" s="215"/>
      <c r="E40" s="215"/>
      <c r="F40" s="215"/>
      <c r="G40" s="15">
        <v>157</v>
      </c>
      <c r="H40" s="31">
        <v>0</v>
      </c>
      <c r="I40" s="31">
        <v>0</v>
      </c>
      <c r="J40" s="31">
        <v>0</v>
      </c>
      <c r="K40" s="31">
        <v>0</v>
      </c>
    </row>
    <row r="41" spans="1:11" ht="25.15" customHeight="1" x14ac:dyDescent="0.2">
      <c r="A41" s="215" t="s">
        <v>146</v>
      </c>
      <c r="B41" s="215"/>
      <c r="C41" s="215"/>
      <c r="D41" s="215"/>
      <c r="E41" s="215"/>
      <c r="F41" s="215"/>
      <c r="G41" s="15">
        <v>158</v>
      </c>
      <c r="H41" s="31">
        <v>0</v>
      </c>
      <c r="I41" s="31">
        <v>0</v>
      </c>
      <c r="J41" s="31">
        <v>0</v>
      </c>
      <c r="K41" s="31">
        <v>0</v>
      </c>
    </row>
    <row r="42" spans="1:11" ht="25.15" customHeight="1" x14ac:dyDescent="0.2">
      <c r="A42" s="215" t="s">
        <v>147</v>
      </c>
      <c r="B42" s="215"/>
      <c r="C42" s="215"/>
      <c r="D42" s="215"/>
      <c r="E42" s="215"/>
      <c r="F42" s="215"/>
      <c r="G42" s="15">
        <v>159</v>
      </c>
      <c r="H42" s="31">
        <v>0</v>
      </c>
      <c r="I42" s="31">
        <v>0</v>
      </c>
      <c r="J42" s="31">
        <v>0</v>
      </c>
      <c r="K42" s="31">
        <v>0</v>
      </c>
    </row>
    <row r="43" spans="1:11" x14ac:dyDescent="0.2">
      <c r="A43" s="215" t="s">
        <v>148</v>
      </c>
      <c r="B43" s="215"/>
      <c r="C43" s="215"/>
      <c r="D43" s="215"/>
      <c r="E43" s="215"/>
      <c r="F43" s="215"/>
      <c r="G43" s="15">
        <v>160</v>
      </c>
      <c r="H43" s="31">
        <v>0</v>
      </c>
      <c r="I43" s="31">
        <v>0</v>
      </c>
      <c r="J43" s="31">
        <v>0</v>
      </c>
      <c r="K43" s="31">
        <v>0</v>
      </c>
    </row>
    <row r="44" spans="1:11" x14ac:dyDescent="0.2">
      <c r="A44" s="215" t="s">
        <v>149</v>
      </c>
      <c r="B44" s="215"/>
      <c r="C44" s="215"/>
      <c r="D44" s="215"/>
      <c r="E44" s="215"/>
      <c r="F44" s="215"/>
      <c r="G44" s="15">
        <v>161</v>
      </c>
      <c r="H44" s="31">
        <v>451340.56</v>
      </c>
      <c r="I44" s="31">
        <v>451340.56</v>
      </c>
      <c r="J44" s="31">
        <v>904560.35</v>
      </c>
      <c r="K44" s="31">
        <v>904560.35</v>
      </c>
    </row>
    <row r="45" spans="1:11" x14ac:dyDescent="0.2">
      <c r="A45" s="215" t="s">
        <v>150</v>
      </c>
      <c r="B45" s="215"/>
      <c r="C45" s="215"/>
      <c r="D45" s="215"/>
      <c r="E45" s="215"/>
      <c r="F45" s="215"/>
      <c r="G45" s="15">
        <v>162</v>
      </c>
      <c r="H45" s="31"/>
      <c r="I45" s="31"/>
      <c r="J45" s="31"/>
      <c r="K45" s="31"/>
    </row>
    <row r="46" spans="1:11" x14ac:dyDescent="0.2">
      <c r="A46" s="215" t="s">
        <v>151</v>
      </c>
      <c r="B46" s="215"/>
      <c r="C46" s="215"/>
      <c r="D46" s="215"/>
      <c r="E46" s="215"/>
      <c r="F46" s="215"/>
      <c r="G46" s="15">
        <v>163</v>
      </c>
      <c r="H46" s="31">
        <v>0</v>
      </c>
      <c r="I46" s="31">
        <v>0</v>
      </c>
      <c r="J46" s="31">
        <v>0</v>
      </c>
      <c r="K46" s="31">
        <v>0</v>
      </c>
    </row>
    <row r="47" spans="1:11" x14ac:dyDescent="0.2">
      <c r="A47" s="215" t="s">
        <v>152</v>
      </c>
      <c r="B47" s="215"/>
      <c r="C47" s="215"/>
      <c r="D47" s="215"/>
      <c r="E47" s="215"/>
      <c r="F47" s="215"/>
      <c r="G47" s="15">
        <v>164</v>
      </c>
      <c r="H47" s="31">
        <v>7593.3</v>
      </c>
      <c r="I47" s="31">
        <v>7593.3</v>
      </c>
      <c r="J47" s="31">
        <v>500011.69</v>
      </c>
      <c r="K47" s="31">
        <v>500011.69</v>
      </c>
    </row>
    <row r="48" spans="1:11" x14ac:dyDescent="0.2">
      <c r="A48" s="244" t="s">
        <v>153</v>
      </c>
      <c r="B48" s="244"/>
      <c r="C48" s="244"/>
      <c r="D48" s="244"/>
      <c r="E48" s="244"/>
      <c r="F48" s="244"/>
      <c r="G48" s="18">
        <v>165</v>
      </c>
      <c r="H48" s="35">
        <f>SUM(H49:H55)</f>
        <v>1824788.55</v>
      </c>
      <c r="I48" s="35">
        <f>SUM(I49:I55)</f>
        <v>1824788.55</v>
      </c>
      <c r="J48" s="35">
        <f>SUM(J49:J55)</f>
        <v>441486.44999999995</v>
      </c>
      <c r="K48" s="35">
        <f>SUM(K49:K55)</f>
        <v>441486.44999999995</v>
      </c>
    </row>
    <row r="49" spans="1:11" ht="25.15" customHeight="1" x14ac:dyDescent="0.2">
      <c r="A49" s="215" t="s">
        <v>154</v>
      </c>
      <c r="B49" s="215"/>
      <c r="C49" s="215"/>
      <c r="D49" s="215"/>
      <c r="E49" s="215"/>
      <c r="F49" s="215"/>
      <c r="G49" s="15">
        <v>166</v>
      </c>
      <c r="H49" s="31">
        <v>0</v>
      </c>
      <c r="I49" s="31">
        <v>0</v>
      </c>
      <c r="J49" s="31">
        <v>0</v>
      </c>
      <c r="K49" s="31">
        <v>0</v>
      </c>
    </row>
    <row r="50" spans="1:11" x14ac:dyDescent="0.2">
      <c r="A50" s="238" t="s">
        <v>155</v>
      </c>
      <c r="B50" s="238"/>
      <c r="C50" s="238"/>
      <c r="D50" s="238"/>
      <c r="E50" s="238"/>
      <c r="F50" s="238"/>
      <c r="G50" s="15">
        <v>167</v>
      </c>
      <c r="H50" s="31">
        <v>0</v>
      </c>
      <c r="I50" s="31">
        <v>0</v>
      </c>
      <c r="J50" s="31">
        <v>0</v>
      </c>
      <c r="K50" s="31">
        <v>0</v>
      </c>
    </row>
    <row r="51" spans="1:11" x14ac:dyDescent="0.2">
      <c r="A51" s="238" t="s">
        <v>156</v>
      </c>
      <c r="B51" s="238"/>
      <c r="C51" s="238"/>
      <c r="D51" s="238"/>
      <c r="E51" s="238"/>
      <c r="F51" s="238"/>
      <c r="G51" s="15">
        <v>168</v>
      </c>
      <c r="H51" s="31">
        <v>1824788.55</v>
      </c>
      <c r="I51" s="31">
        <v>1824788.55</v>
      </c>
      <c r="J51" s="31">
        <v>441486.44999999995</v>
      </c>
      <c r="K51" s="31">
        <v>441486.44999999995</v>
      </c>
    </row>
    <row r="52" spans="1:11" x14ac:dyDescent="0.2">
      <c r="A52" s="238" t="s">
        <v>157</v>
      </c>
      <c r="B52" s="238"/>
      <c r="C52" s="238"/>
      <c r="D52" s="238"/>
      <c r="E52" s="238"/>
      <c r="F52" s="238"/>
      <c r="G52" s="15">
        <v>169</v>
      </c>
      <c r="H52" s="31">
        <v>0</v>
      </c>
      <c r="I52" s="31">
        <v>0</v>
      </c>
      <c r="J52" s="31">
        <v>0</v>
      </c>
      <c r="K52" s="31">
        <v>0</v>
      </c>
    </row>
    <row r="53" spans="1:11" x14ac:dyDescent="0.2">
      <c r="A53" s="238" t="s">
        <v>158</v>
      </c>
      <c r="B53" s="238"/>
      <c r="C53" s="238"/>
      <c r="D53" s="238"/>
      <c r="E53" s="238"/>
      <c r="F53" s="238"/>
      <c r="G53" s="15">
        <v>170</v>
      </c>
      <c r="H53" s="31">
        <v>0</v>
      </c>
      <c r="I53" s="31">
        <v>0</v>
      </c>
      <c r="J53" s="31">
        <v>0</v>
      </c>
      <c r="K53" s="31">
        <v>0</v>
      </c>
    </row>
    <row r="54" spans="1:11" x14ac:dyDescent="0.2">
      <c r="A54" s="238" t="s">
        <v>159</v>
      </c>
      <c r="B54" s="238"/>
      <c r="C54" s="238"/>
      <c r="D54" s="238"/>
      <c r="E54" s="238"/>
      <c r="F54" s="238"/>
      <c r="G54" s="15">
        <v>171</v>
      </c>
      <c r="H54" s="31">
        <v>0</v>
      </c>
      <c r="I54" s="31">
        <v>0</v>
      </c>
      <c r="J54" s="31">
        <v>0</v>
      </c>
      <c r="K54" s="31">
        <v>0</v>
      </c>
    </row>
    <row r="55" spans="1:11" x14ac:dyDescent="0.2">
      <c r="A55" s="238" t="s">
        <v>160</v>
      </c>
      <c r="B55" s="238"/>
      <c r="C55" s="238"/>
      <c r="D55" s="238"/>
      <c r="E55" s="238"/>
      <c r="F55" s="238"/>
      <c r="G55" s="15">
        <v>172</v>
      </c>
      <c r="H55" s="31">
        <v>0</v>
      </c>
      <c r="I55" s="31">
        <v>0</v>
      </c>
      <c r="J55" s="31">
        <v>0</v>
      </c>
      <c r="K55" s="31">
        <v>0</v>
      </c>
    </row>
    <row r="56" spans="1:11" ht="22.15" customHeight="1" x14ac:dyDescent="0.2">
      <c r="A56" s="246" t="s">
        <v>161</v>
      </c>
      <c r="B56" s="246"/>
      <c r="C56" s="246"/>
      <c r="D56" s="246"/>
      <c r="E56" s="246"/>
      <c r="F56" s="246"/>
      <c r="G56" s="15">
        <v>173</v>
      </c>
      <c r="H56" s="31">
        <v>0</v>
      </c>
      <c r="I56" s="31">
        <v>0</v>
      </c>
      <c r="J56" s="31">
        <v>0</v>
      </c>
      <c r="K56" s="31">
        <v>0</v>
      </c>
    </row>
    <row r="57" spans="1:11" x14ac:dyDescent="0.2">
      <c r="A57" s="246" t="s">
        <v>162</v>
      </c>
      <c r="B57" s="246"/>
      <c r="C57" s="246"/>
      <c r="D57" s="246"/>
      <c r="E57" s="246"/>
      <c r="F57" s="246"/>
      <c r="G57" s="15">
        <v>174</v>
      </c>
      <c r="H57" s="31">
        <v>0</v>
      </c>
      <c r="I57" s="31">
        <v>0</v>
      </c>
      <c r="J57" s="31">
        <v>0</v>
      </c>
      <c r="K57" s="31">
        <v>0</v>
      </c>
    </row>
    <row r="58" spans="1:11" ht="24.6" customHeight="1" x14ac:dyDescent="0.2">
      <c r="A58" s="246" t="s">
        <v>163</v>
      </c>
      <c r="B58" s="246"/>
      <c r="C58" s="246"/>
      <c r="D58" s="246"/>
      <c r="E58" s="246"/>
      <c r="F58" s="246"/>
      <c r="G58" s="15">
        <v>175</v>
      </c>
      <c r="H58" s="31">
        <v>0</v>
      </c>
      <c r="I58" s="31">
        <v>0</v>
      </c>
      <c r="J58" s="31">
        <v>0</v>
      </c>
      <c r="K58" s="31">
        <v>0</v>
      </c>
    </row>
    <row r="59" spans="1:11" x14ac:dyDescent="0.2">
      <c r="A59" s="246" t="s">
        <v>164</v>
      </c>
      <c r="B59" s="246"/>
      <c r="C59" s="246"/>
      <c r="D59" s="246"/>
      <c r="E59" s="246"/>
      <c r="F59" s="246"/>
      <c r="G59" s="15">
        <v>176</v>
      </c>
      <c r="H59" s="31">
        <v>0</v>
      </c>
      <c r="I59" s="31">
        <v>0</v>
      </c>
      <c r="J59" s="31">
        <v>0</v>
      </c>
      <c r="K59" s="31">
        <v>0</v>
      </c>
    </row>
    <row r="60" spans="1:11" x14ac:dyDescent="0.2">
      <c r="A60" s="244" t="s">
        <v>165</v>
      </c>
      <c r="B60" s="244"/>
      <c r="C60" s="244"/>
      <c r="D60" s="244"/>
      <c r="E60" s="244"/>
      <c r="F60" s="244"/>
      <c r="G60" s="18">
        <v>177</v>
      </c>
      <c r="H60" s="35">
        <f>H8+H37+H56+H57</f>
        <v>347058231.88253999</v>
      </c>
      <c r="I60" s="35">
        <f t="shared" ref="I60:K60" si="0">I8+I37+I56+I57</f>
        <v>347058231.88253999</v>
      </c>
      <c r="J60" s="35">
        <f t="shared" si="0"/>
        <v>395300867.97170001</v>
      </c>
      <c r="K60" s="35">
        <f t="shared" si="0"/>
        <v>395300867.97170001</v>
      </c>
    </row>
    <row r="61" spans="1:11" x14ac:dyDescent="0.2">
      <c r="A61" s="244" t="s">
        <v>166</v>
      </c>
      <c r="B61" s="244"/>
      <c r="C61" s="244"/>
      <c r="D61" s="244"/>
      <c r="E61" s="244"/>
      <c r="F61" s="244"/>
      <c r="G61" s="18">
        <v>178</v>
      </c>
      <c r="H61" s="35">
        <f>H14+H48+H58+H59</f>
        <v>306057725.30666006</v>
      </c>
      <c r="I61" s="35">
        <f t="shared" ref="I61:K61" si="1">I14+I48+I58+I59</f>
        <v>306057725.30666006</v>
      </c>
      <c r="J61" s="35">
        <f t="shared" si="1"/>
        <v>352894175.85769004</v>
      </c>
      <c r="K61" s="35">
        <f t="shared" si="1"/>
        <v>352894175.85769004</v>
      </c>
    </row>
    <row r="62" spans="1:11" x14ac:dyDescent="0.2">
      <c r="A62" s="244" t="s">
        <v>167</v>
      </c>
      <c r="B62" s="244"/>
      <c r="C62" s="244"/>
      <c r="D62" s="244"/>
      <c r="E62" s="244"/>
      <c r="F62" s="244"/>
      <c r="G62" s="18">
        <v>179</v>
      </c>
      <c r="H62" s="35">
        <f>H60-H61</f>
        <v>41000506.575879931</v>
      </c>
      <c r="I62" s="35">
        <f t="shared" ref="I62:K62" si="2">I60-I61</f>
        <v>41000506.575879931</v>
      </c>
      <c r="J62" s="35">
        <f t="shared" si="2"/>
        <v>42406692.114009976</v>
      </c>
      <c r="K62" s="35">
        <f t="shared" si="2"/>
        <v>42406692.114009976</v>
      </c>
    </row>
    <row r="63" spans="1:11" x14ac:dyDescent="0.2">
      <c r="A63" s="245" t="s">
        <v>168</v>
      </c>
      <c r="B63" s="245"/>
      <c r="C63" s="245"/>
      <c r="D63" s="245"/>
      <c r="E63" s="245"/>
      <c r="F63" s="245"/>
      <c r="G63" s="18">
        <v>180</v>
      </c>
      <c r="H63" s="35">
        <f>+IF((H60-H61)&gt;0,(H60-H61),0)</f>
        <v>41000506.575879931</v>
      </c>
      <c r="I63" s="35">
        <f t="shared" ref="I63:K63" si="3">+IF((I60-I61)&gt;0,(I60-I61),0)</f>
        <v>41000506.575879931</v>
      </c>
      <c r="J63" s="35">
        <f t="shared" si="3"/>
        <v>42406692.114009976</v>
      </c>
      <c r="K63" s="35">
        <f t="shared" si="3"/>
        <v>42406692.114009976</v>
      </c>
    </row>
    <row r="64" spans="1:11" x14ac:dyDescent="0.2">
      <c r="A64" s="245" t="s">
        <v>169</v>
      </c>
      <c r="B64" s="245"/>
      <c r="C64" s="245"/>
      <c r="D64" s="245"/>
      <c r="E64" s="245"/>
      <c r="F64" s="245"/>
      <c r="G64" s="18">
        <v>181</v>
      </c>
      <c r="H64" s="35">
        <f>+IF((H60-H61)&lt;0,(H60-H61),0)</f>
        <v>0</v>
      </c>
      <c r="I64" s="35">
        <f t="shared" ref="I64:K64" si="4">+IF((I60-I61)&lt;0,(I60-I61),0)</f>
        <v>0</v>
      </c>
      <c r="J64" s="35">
        <f t="shared" si="4"/>
        <v>0</v>
      </c>
      <c r="K64" s="35">
        <f t="shared" si="4"/>
        <v>0</v>
      </c>
    </row>
    <row r="65" spans="1:11" x14ac:dyDescent="0.2">
      <c r="A65" s="246" t="s">
        <v>115</v>
      </c>
      <c r="B65" s="246"/>
      <c r="C65" s="246"/>
      <c r="D65" s="246"/>
      <c r="E65" s="246"/>
      <c r="F65" s="246"/>
      <c r="G65" s="15">
        <v>182</v>
      </c>
      <c r="H65" s="31">
        <v>10673940.880000001</v>
      </c>
      <c r="I65" s="31">
        <v>10673940.880000001</v>
      </c>
      <c r="J65" s="31">
        <v>9466881.4100000001</v>
      </c>
      <c r="K65" s="31">
        <v>9466881.4100000001</v>
      </c>
    </row>
    <row r="66" spans="1:11" x14ac:dyDescent="0.2">
      <c r="A66" s="244" t="s">
        <v>170</v>
      </c>
      <c r="B66" s="244"/>
      <c r="C66" s="244"/>
      <c r="D66" s="244"/>
      <c r="E66" s="244"/>
      <c r="F66" s="244"/>
      <c r="G66" s="18">
        <v>183</v>
      </c>
      <c r="H66" s="35">
        <f>H62-H65</f>
        <v>30326565.695879929</v>
      </c>
      <c r="I66" s="35">
        <f>I62-I65</f>
        <v>30326565.695879929</v>
      </c>
      <c r="J66" s="35">
        <f>J62-J65</f>
        <v>32939810.704009976</v>
      </c>
      <c r="K66" s="35">
        <f>K62-K65</f>
        <v>32939810.704009976</v>
      </c>
    </row>
    <row r="67" spans="1:11" x14ac:dyDescent="0.2">
      <c r="A67" s="245" t="s">
        <v>171</v>
      </c>
      <c r="B67" s="245"/>
      <c r="C67" s="245"/>
      <c r="D67" s="245"/>
      <c r="E67" s="245"/>
      <c r="F67" s="245"/>
      <c r="G67" s="18">
        <v>184</v>
      </c>
      <c r="H67" s="35">
        <f>H62-H65</f>
        <v>30326565.695879929</v>
      </c>
      <c r="I67" s="35">
        <f>I62-I65</f>
        <v>30326565.695879929</v>
      </c>
      <c r="J67" s="35">
        <f>J62-J65</f>
        <v>32939810.704009976</v>
      </c>
      <c r="K67" s="35">
        <f>K62-K65</f>
        <v>32939810.704009976</v>
      </c>
    </row>
    <row r="68" spans="1:11" x14ac:dyDescent="0.2">
      <c r="A68" s="245" t="s">
        <v>172</v>
      </c>
      <c r="B68" s="245"/>
      <c r="C68" s="245"/>
      <c r="D68" s="245"/>
      <c r="E68" s="245"/>
      <c r="F68" s="245"/>
      <c r="G68" s="18">
        <v>185</v>
      </c>
      <c r="H68" s="35">
        <f>+IF((H62-H65)&lt;0,(H62-H65),0)</f>
        <v>0</v>
      </c>
      <c r="I68" s="35">
        <f t="shared" ref="I68:K68" si="5">+IF((I62-I65)&lt;0,(I62-I65),0)</f>
        <v>0</v>
      </c>
      <c r="J68" s="35">
        <f t="shared" si="5"/>
        <v>0</v>
      </c>
      <c r="K68" s="35">
        <f t="shared" si="5"/>
        <v>0</v>
      </c>
    </row>
    <row r="69" spans="1:11" x14ac:dyDescent="0.2">
      <c r="A69" s="220" t="s">
        <v>173</v>
      </c>
      <c r="B69" s="220"/>
      <c r="C69" s="220"/>
      <c r="D69" s="220"/>
      <c r="E69" s="220"/>
      <c r="F69" s="220"/>
      <c r="G69" s="240"/>
      <c r="H69" s="240"/>
      <c r="I69" s="240"/>
      <c r="J69" s="241"/>
      <c r="K69" s="241"/>
    </row>
    <row r="70" spans="1:11" ht="22.15" customHeight="1" x14ac:dyDescent="0.2">
      <c r="A70" s="244" t="s">
        <v>174</v>
      </c>
      <c r="B70" s="244"/>
      <c r="C70" s="244"/>
      <c r="D70" s="244"/>
      <c r="E70" s="244"/>
      <c r="F70" s="244"/>
      <c r="G70" s="18">
        <v>186</v>
      </c>
      <c r="H70" s="35">
        <f>H71-H72</f>
        <v>0</v>
      </c>
      <c r="I70" s="35">
        <f>I71-I72</f>
        <v>0</v>
      </c>
      <c r="J70" s="35">
        <f>J71-J72</f>
        <v>0</v>
      </c>
      <c r="K70" s="35">
        <f>K71-K72</f>
        <v>0</v>
      </c>
    </row>
    <row r="71" spans="1:11" x14ac:dyDescent="0.2">
      <c r="A71" s="238" t="s">
        <v>175</v>
      </c>
      <c r="B71" s="238"/>
      <c r="C71" s="238"/>
      <c r="D71" s="238"/>
      <c r="E71" s="238"/>
      <c r="F71" s="238"/>
      <c r="G71" s="15">
        <v>187</v>
      </c>
      <c r="H71" s="31"/>
      <c r="I71" s="31"/>
      <c r="J71" s="31"/>
      <c r="K71" s="31"/>
    </row>
    <row r="72" spans="1:11" x14ac:dyDescent="0.2">
      <c r="A72" s="238" t="s">
        <v>176</v>
      </c>
      <c r="B72" s="238"/>
      <c r="C72" s="238"/>
      <c r="D72" s="238"/>
      <c r="E72" s="238"/>
      <c r="F72" s="238"/>
      <c r="G72" s="15">
        <v>188</v>
      </c>
      <c r="H72" s="31"/>
      <c r="I72" s="31"/>
      <c r="J72" s="31"/>
      <c r="K72" s="31"/>
    </row>
    <row r="73" spans="1:11" x14ac:dyDescent="0.2">
      <c r="A73" s="246" t="s">
        <v>177</v>
      </c>
      <c r="B73" s="246"/>
      <c r="C73" s="246"/>
      <c r="D73" s="246"/>
      <c r="E73" s="246"/>
      <c r="F73" s="246"/>
      <c r="G73" s="15">
        <v>189</v>
      </c>
      <c r="H73" s="31"/>
      <c r="I73" s="31"/>
      <c r="J73" s="31"/>
      <c r="K73" s="31"/>
    </row>
    <row r="74" spans="1:11" x14ac:dyDescent="0.2">
      <c r="A74" s="245" t="s">
        <v>178</v>
      </c>
      <c r="B74" s="245"/>
      <c r="C74" s="245"/>
      <c r="D74" s="245"/>
      <c r="E74" s="245"/>
      <c r="F74" s="245"/>
      <c r="G74" s="18">
        <v>190</v>
      </c>
      <c r="H74" s="35">
        <f>H70-H73</f>
        <v>0</v>
      </c>
      <c r="I74" s="35">
        <f>I70-I73</f>
        <v>0</v>
      </c>
      <c r="J74" s="35">
        <f>J70-J73</f>
        <v>0</v>
      </c>
      <c r="K74" s="35">
        <f>K70-K73</f>
        <v>0</v>
      </c>
    </row>
    <row r="75" spans="1:11" x14ac:dyDescent="0.2">
      <c r="A75" s="245" t="s">
        <v>179</v>
      </c>
      <c r="B75" s="245"/>
      <c r="C75" s="245"/>
      <c r="D75" s="245"/>
      <c r="E75" s="245"/>
      <c r="F75" s="245"/>
      <c r="G75" s="18">
        <v>191</v>
      </c>
      <c r="H75" s="35">
        <f>H73-H70</f>
        <v>0</v>
      </c>
      <c r="I75" s="35">
        <f>I73-I70</f>
        <v>0</v>
      </c>
      <c r="J75" s="35">
        <f>J73-J70</f>
        <v>0</v>
      </c>
      <c r="K75" s="35">
        <f>K73-K70</f>
        <v>0</v>
      </c>
    </row>
    <row r="76" spans="1:11" x14ac:dyDescent="0.2">
      <c r="A76" s="220" t="s">
        <v>180</v>
      </c>
      <c r="B76" s="220"/>
      <c r="C76" s="220"/>
      <c r="D76" s="220"/>
      <c r="E76" s="220"/>
      <c r="F76" s="220"/>
      <c r="G76" s="240"/>
      <c r="H76" s="240"/>
      <c r="I76" s="240"/>
      <c r="J76" s="241"/>
      <c r="K76" s="241"/>
    </row>
    <row r="77" spans="1:11" x14ac:dyDescent="0.2">
      <c r="A77" s="244" t="s">
        <v>181</v>
      </c>
      <c r="B77" s="244"/>
      <c r="C77" s="244"/>
      <c r="D77" s="244"/>
      <c r="E77" s="244"/>
      <c r="F77" s="244"/>
      <c r="G77" s="18">
        <v>192</v>
      </c>
      <c r="H77" s="35"/>
      <c r="I77" s="35"/>
      <c r="J77" s="35"/>
      <c r="K77" s="35"/>
    </row>
    <row r="78" spans="1:11" x14ac:dyDescent="0.2">
      <c r="A78" s="238" t="s">
        <v>182</v>
      </c>
      <c r="B78" s="238"/>
      <c r="C78" s="238"/>
      <c r="D78" s="238"/>
      <c r="E78" s="238"/>
      <c r="F78" s="238"/>
      <c r="G78" s="15">
        <v>193</v>
      </c>
      <c r="H78" s="36"/>
      <c r="I78" s="36"/>
      <c r="J78" s="36"/>
      <c r="K78" s="36"/>
    </row>
    <row r="79" spans="1:11" x14ac:dyDescent="0.2">
      <c r="A79" s="238" t="s">
        <v>183</v>
      </c>
      <c r="B79" s="238"/>
      <c r="C79" s="238"/>
      <c r="D79" s="238"/>
      <c r="E79" s="238"/>
      <c r="F79" s="238"/>
      <c r="G79" s="15">
        <v>194</v>
      </c>
      <c r="H79" s="36"/>
      <c r="I79" s="36"/>
      <c r="J79" s="36"/>
      <c r="K79" s="36"/>
    </row>
    <row r="80" spans="1:11" x14ac:dyDescent="0.2">
      <c r="A80" s="244" t="s">
        <v>184</v>
      </c>
      <c r="B80" s="244"/>
      <c r="C80" s="244"/>
      <c r="D80" s="244"/>
      <c r="E80" s="244"/>
      <c r="F80" s="244"/>
      <c r="G80" s="18">
        <v>195</v>
      </c>
      <c r="H80" s="35"/>
      <c r="I80" s="35"/>
      <c r="J80" s="35"/>
      <c r="K80" s="35"/>
    </row>
    <row r="81" spans="1:11" x14ac:dyDescent="0.2">
      <c r="A81" s="244" t="s">
        <v>185</v>
      </c>
      <c r="B81" s="244"/>
      <c r="C81" s="244"/>
      <c r="D81" s="244"/>
      <c r="E81" s="244"/>
      <c r="F81" s="244"/>
      <c r="G81" s="18">
        <v>196</v>
      </c>
      <c r="H81" s="35"/>
      <c r="I81" s="35"/>
      <c r="J81" s="35"/>
      <c r="K81" s="35"/>
    </row>
    <row r="82" spans="1:11" x14ac:dyDescent="0.2">
      <c r="A82" s="245" t="s">
        <v>186</v>
      </c>
      <c r="B82" s="245"/>
      <c r="C82" s="245"/>
      <c r="D82" s="245"/>
      <c r="E82" s="245"/>
      <c r="F82" s="245"/>
      <c r="G82" s="18">
        <v>197</v>
      </c>
      <c r="H82" s="35"/>
      <c r="I82" s="35"/>
      <c r="J82" s="35"/>
      <c r="K82" s="35"/>
    </row>
    <row r="83" spans="1:11" x14ac:dyDescent="0.2">
      <c r="A83" s="245" t="s">
        <v>187</v>
      </c>
      <c r="B83" s="245"/>
      <c r="C83" s="245"/>
      <c r="D83" s="245"/>
      <c r="E83" s="245"/>
      <c r="F83" s="245"/>
      <c r="G83" s="18">
        <v>198</v>
      </c>
      <c r="H83" s="35"/>
      <c r="I83" s="35"/>
      <c r="J83" s="35"/>
      <c r="K83" s="35"/>
    </row>
    <row r="84" spans="1:11" x14ac:dyDescent="0.2">
      <c r="A84" s="220" t="s">
        <v>116</v>
      </c>
      <c r="B84" s="220"/>
      <c r="C84" s="220"/>
      <c r="D84" s="220"/>
      <c r="E84" s="220"/>
      <c r="F84" s="220"/>
      <c r="G84" s="240"/>
      <c r="H84" s="240"/>
      <c r="I84" s="240"/>
      <c r="J84" s="241"/>
      <c r="K84" s="241"/>
    </row>
    <row r="85" spans="1:11" x14ac:dyDescent="0.2">
      <c r="A85" s="236" t="s">
        <v>188</v>
      </c>
      <c r="B85" s="236"/>
      <c r="C85" s="236"/>
      <c r="D85" s="236"/>
      <c r="E85" s="236"/>
      <c r="F85" s="236"/>
      <c r="G85" s="18">
        <v>199</v>
      </c>
      <c r="H85" s="37">
        <f>H86+H87</f>
        <v>30326565.695879929</v>
      </c>
      <c r="I85" s="37">
        <f>I86+I87</f>
        <v>30326565.695879929</v>
      </c>
      <c r="J85" s="37">
        <f>J86+J87</f>
        <v>32939810.704009976</v>
      </c>
      <c r="K85" s="37">
        <f>K86+K87</f>
        <v>32939810.704009976</v>
      </c>
    </row>
    <row r="86" spans="1:11" x14ac:dyDescent="0.2">
      <c r="A86" s="237" t="s">
        <v>189</v>
      </c>
      <c r="B86" s="237"/>
      <c r="C86" s="237"/>
      <c r="D86" s="237"/>
      <c r="E86" s="237"/>
      <c r="F86" s="237"/>
      <c r="G86" s="15">
        <v>200</v>
      </c>
      <c r="H86" s="38">
        <v>30326565.695879929</v>
      </c>
      <c r="I86" s="38">
        <v>30326565.695879929</v>
      </c>
      <c r="J86" s="38">
        <v>32939810.704009976</v>
      </c>
      <c r="K86" s="38">
        <v>32939810.704009976</v>
      </c>
    </row>
    <row r="87" spans="1:11" x14ac:dyDescent="0.2">
      <c r="A87" s="237" t="s">
        <v>190</v>
      </c>
      <c r="B87" s="237"/>
      <c r="C87" s="237"/>
      <c r="D87" s="237"/>
      <c r="E87" s="237"/>
      <c r="F87" s="237"/>
      <c r="G87" s="15">
        <v>201</v>
      </c>
      <c r="H87" s="38"/>
      <c r="I87" s="38"/>
      <c r="J87" s="38"/>
      <c r="K87" s="38"/>
    </row>
    <row r="88" spans="1:11" x14ac:dyDescent="0.2">
      <c r="A88" s="242" t="s">
        <v>118</v>
      </c>
      <c r="B88" s="242"/>
      <c r="C88" s="242"/>
      <c r="D88" s="242"/>
      <c r="E88" s="242"/>
      <c r="F88" s="242"/>
      <c r="G88" s="243"/>
      <c r="H88" s="243"/>
      <c r="I88" s="243"/>
      <c r="J88" s="241"/>
      <c r="K88" s="241"/>
    </row>
    <row r="89" spans="1:11" x14ac:dyDescent="0.2">
      <c r="A89" s="216" t="s">
        <v>191</v>
      </c>
      <c r="B89" s="216"/>
      <c r="C89" s="216"/>
      <c r="D89" s="216"/>
      <c r="E89" s="216"/>
      <c r="F89" s="216"/>
      <c r="G89" s="15">
        <v>202</v>
      </c>
      <c r="H89" s="38">
        <v>30326565.675879948</v>
      </c>
      <c r="I89" s="38">
        <v>30326565.675879948</v>
      </c>
      <c r="J89" s="38">
        <v>32939810.973019984</v>
      </c>
      <c r="K89" s="38">
        <v>32939810.973019984</v>
      </c>
    </row>
    <row r="90" spans="1:11" ht="24" customHeight="1" x14ac:dyDescent="0.2">
      <c r="A90" s="239" t="s">
        <v>192</v>
      </c>
      <c r="B90" s="239"/>
      <c r="C90" s="239"/>
      <c r="D90" s="239"/>
      <c r="E90" s="239"/>
      <c r="F90" s="239"/>
      <c r="G90" s="18">
        <v>203</v>
      </c>
      <c r="H90" s="37">
        <f>SUM(H91:H98)</f>
        <v>-62378</v>
      </c>
      <c r="I90" s="37">
        <f>SUM(I91:I98)</f>
        <v>-62378</v>
      </c>
      <c r="J90" s="37">
        <f>SUM(J91:J98)</f>
        <v>173133.06000006199</v>
      </c>
      <c r="K90" s="37">
        <f>SUM(K91:K98)</f>
        <v>173133.06000006199</v>
      </c>
    </row>
    <row r="91" spans="1:11" x14ac:dyDescent="0.2">
      <c r="A91" s="238" t="s">
        <v>193</v>
      </c>
      <c r="B91" s="238"/>
      <c r="C91" s="238"/>
      <c r="D91" s="238"/>
      <c r="E91" s="238"/>
      <c r="F91" s="238"/>
      <c r="G91" s="15">
        <v>204</v>
      </c>
      <c r="H91" s="38">
        <v>-62378</v>
      </c>
      <c r="I91" s="38">
        <v>-62378</v>
      </c>
      <c r="J91" s="38">
        <v>173133.06000006199</v>
      </c>
      <c r="K91" s="38">
        <v>173133.06000006199</v>
      </c>
    </row>
    <row r="92" spans="1:11" ht="22.15" customHeight="1" x14ac:dyDescent="0.2">
      <c r="A92" s="238" t="s">
        <v>194</v>
      </c>
      <c r="B92" s="238"/>
      <c r="C92" s="238"/>
      <c r="D92" s="238"/>
      <c r="E92" s="238"/>
      <c r="F92" s="238"/>
      <c r="G92" s="15">
        <v>205</v>
      </c>
      <c r="H92" s="38"/>
      <c r="I92" s="38"/>
      <c r="J92" s="38"/>
      <c r="K92" s="38"/>
    </row>
    <row r="93" spans="1:11" ht="22.15" customHeight="1" x14ac:dyDescent="0.2">
      <c r="A93" s="238" t="s">
        <v>195</v>
      </c>
      <c r="B93" s="238"/>
      <c r="C93" s="238"/>
      <c r="D93" s="238"/>
      <c r="E93" s="238"/>
      <c r="F93" s="238"/>
      <c r="G93" s="15">
        <v>206</v>
      </c>
      <c r="H93" s="38"/>
      <c r="I93" s="38"/>
      <c r="J93" s="38"/>
      <c r="K93" s="38"/>
    </row>
    <row r="94" spans="1:11" ht="22.15" customHeight="1" x14ac:dyDescent="0.2">
      <c r="A94" s="238" t="s">
        <v>196</v>
      </c>
      <c r="B94" s="238"/>
      <c r="C94" s="238"/>
      <c r="D94" s="238"/>
      <c r="E94" s="238"/>
      <c r="F94" s="238"/>
      <c r="G94" s="15">
        <v>207</v>
      </c>
      <c r="H94" s="38"/>
      <c r="I94" s="38"/>
      <c r="J94" s="38"/>
      <c r="K94" s="38"/>
    </row>
    <row r="95" spans="1:11" ht="22.15" customHeight="1" x14ac:dyDescent="0.2">
      <c r="A95" s="238" t="s">
        <v>197</v>
      </c>
      <c r="B95" s="238"/>
      <c r="C95" s="238"/>
      <c r="D95" s="238"/>
      <c r="E95" s="238"/>
      <c r="F95" s="238"/>
      <c r="G95" s="15">
        <v>208</v>
      </c>
      <c r="H95" s="38"/>
      <c r="I95" s="38"/>
      <c r="J95" s="38"/>
      <c r="K95" s="38"/>
    </row>
    <row r="96" spans="1:11" ht="22.15" customHeight="1" x14ac:dyDescent="0.2">
      <c r="A96" s="238" t="s">
        <v>198</v>
      </c>
      <c r="B96" s="238"/>
      <c r="C96" s="238"/>
      <c r="D96" s="238"/>
      <c r="E96" s="238"/>
      <c r="F96" s="238"/>
      <c r="G96" s="15">
        <v>209</v>
      </c>
      <c r="H96" s="38"/>
      <c r="I96" s="38"/>
      <c r="J96" s="38"/>
      <c r="K96" s="38"/>
    </row>
    <row r="97" spans="1:11" x14ac:dyDescent="0.2">
      <c r="A97" s="238" t="s">
        <v>199</v>
      </c>
      <c r="B97" s="238"/>
      <c r="C97" s="238"/>
      <c r="D97" s="238"/>
      <c r="E97" s="238"/>
      <c r="F97" s="238"/>
      <c r="G97" s="15">
        <v>210</v>
      </c>
      <c r="H97" s="38"/>
      <c r="I97" s="38"/>
      <c r="J97" s="38"/>
      <c r="K97" s="38"/>
    </row>
    <row r="98" spans="1:11" x14ac:dyDescent="0.2">
      <c r="A98" s="238" t="s">
        <v>200</v>
      </c>
      <c r="B98" s="238"/>
      <c r="C98" s="238"/>
      <c r="D98" s="238"/>
      <c r="E98" s="238"/>
      <c r="F98" s="238"/>
      <c r="G98" s="15">
        <v>211</v>
      </c>
      <c r="H98" s="38"/>
      <c r="I98" s="38"/>
      <c r="J98" s="38"/>
      <c r="K98" s="38"/>
    </row>
    <row r="99" spans="1:11" x14ac:dyDescent="0.2">
      <c r="A99" s="216" t="s">
        <v>119</v>
      </c>
      <c r="B99" s="216"/>
      <c r="C99" s="216"/>
      <c r="D99" s="216"/>
      <c r="E99" s="216"/>
      <c r="F99" s="216"/>
      <c r="G99" s="15">
        <v>212</v>
      </c>
      <c r="H99" s="38"/>
      <c r="I99" s="38"/>
      <c r="J99" s="38"/>
      <c r="K99" s="38"/>
    </row>
    <row r="100" spans="1:11" ht="22.9" customHeight="1" x14ac:dyDescent="0.2">
      <c r="A100" s="239" t="s">
        <v>201</v>
      </c>
      <c r="B100" s="239"/>
      <c r="C100" s="239"/>
      <c r="D100" s="239"/>
      <c r="E100" s="239"/>
      <c r="F100" s="239"/>
      <c r="G100" s="18">
        <v>213</v>
      </c>
      <c r="H100" s="37">
        <f>H90-H99</f>
        <v>-62378</v>
      </c>
      <c r="I100" s="37">
        <f>I90-I99</f>
        <v>-62378</v>
      </c>
      <c r="J100" s="37">
        <f>J90-J99</f>
        <v>173133.06000006199</v>
      </c>
      <c r="K100" s="37">
        <f>K90-K99</f>
        <v>173133.06000006199</v>
      </c>
    </row>
    <row r="101" spans="1:11" x14ac:dyDescent="0.2">
      <c r="A101" s="239" t="s">
        <v>202</v>
      </c>
      <c r="B101" s="239"/>
      <c r="C101" s="239"/>
      <c r="D101" s="239"/>
      <c r="E101" s="239"/>
      <c r="F101" s="239"/>
      <c r="G101" s="18">
        <v>214</v>
      </c>
      <c r="H101" s="37">
        <f>H89+H100</f>
        <v>30264187.675879948</v>
      </c>
      <c r="I101" s="37">
        <f>I89+I100</f>
        <v>30264187.675879948</v>
      </c>
      <c r="J101" s="37">
        <f>J89+J100</f>
        <v>33112944.033020046</v>
      </c>
      <c r="K101" s="37">
        <f>K89+K100</f>
        <v>33112944.033020046</v>
      </c>
    </row>
    <row r="102" spans="1:11" x14ac:dyDescent="0.2">
      <c r="A102" s="220" t="s">
        <v>203</v>
      </c>
      <c r="B102" s="220"/>
      <c r="C102" s="220"/>
      <c r="D102" s="220"/>
      <c r="E102" s="220"/>
      <c r="F102" s="220"/>
      <c r="G102" s="240"/>
      <c r="H102" s="240"/>
      <c r="I102" s="240"/>
      <c r="J102" s="241"/>
      <c r="K102" s="241"/>
    </row>
    <row r="103" spans="1:11" x14ac:dyDescent="0.2">
      <c r="A103" s="236" t="s">
        <v>204</v>
      </c>
      <c r="B103" s="236"/>
      <c r="C103" s="236"/>
      <c r="D103" s="236"/>
      <c r="E103" s="236"/>
      <c r="F103" s="236"/>
      <c r="G103" s="18">
        <v>215</v>
      </c>
      <c r="H103" s="37">
        <f>H104+H105</f>
        <v>30264187.675879948</v>
      </c>
      <c r="I103" s="37">
        <f>I104+I105</f>
        <v>30264187.675879948</v>
      </c>
      <c r="J103" s="37">
        <f>J104+J105</f>
        <v>33112944.033020046</v>
      </c>
      <c r="K103" s="37">
        <f>K104+K105</f>
        <v>33112944.033020046</v>
      </c>
    </row>
    <row r="104" spans="1:11" x14ac:dyDescent="0.2">
      <c r="A104" s="237" t="s">
        <v>117</v>
      </c>
      <c r="B104" s="237"/>
      <c r="C104" s="237"/>
      <c r="D104" s="237"/>
      <c r="E104" s="237"/>
      <c r="F104" s="237"/>
      <c r="G104" s="15">
        <v>216</v>
      </c>
      <c r="H104" s="38">
        <v>30264187.675879948</v>
      </c>
      <c r="I104" s="38">
        <v>30264187.675879948</v>
      </c>
      <c r="J104" s="38">
        <v>33112944.033020046</v>
      </c>
      <c r="K104" s="38">
        <v>33112944.033020046</v>
      </c>
    </row>
    <row r="105" spans="1:11" x14ac:dyDescent="0.2">
      <c r="A105" s="237" t="s">
        <v>205</v>
      </c>
      <c r="B105" s="237"/>
      <c r="C105" s="237"/>
      <c r="D105" s="237"/>
      <c r="E105" s="237"/>
      <c r="F105" s="237"/>
      <c r="G105" s="15">
        <v>217</v>
      </c>
      <c r="H105" s="38"/>
      <c r="I105" s="38"/>
      <c r="J105" s="38"/>
      <c r="K105" s="38"/>
    </row>
  </sheetData>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5">
    <dataValidation type="whole" operator="greaterThanOrEqual" allowBlank="1" showInputMessage="1" showErrorMessage="1" errorTitle="Pogrešan upis" error="Dopušten je upis samo pozitivnih cjelobrojnih vrijednosti" sqref="H71:K72 H78:K79 H16:K25 H82:K83 H74:K75 H67:K68 H63:K64 H55:K61 H36:K53 H8:K14" xr:uid="{D5FEF223-84FA-4218-ADFF-624BA5B1400C}">
      <formula1>0</formula1>
    </dataValidation>
    <dataValidation type="whole" operator="notEqual" allowBlank="1" showInputMessage="1" showErrorMessage="1" errorTitle="Pogrešan upis" error="Dopušten je upis samo cjelobrojnih vrijednosti" sqref="H15:K15 H26:K35 H54:K54 H62:K62 H65:K66 H70:K70 H73:K73 H77:K77 H80:K81 H85:K87 H89:K101 H103:K105" xr:uid="{309F3C70-F109-47BA-B61B-C1B194D139F4}">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C618531D-01C7-4F53-8371-BE8C5B622F81}">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3150244-4B32-4821-8120-B625599B2E7D}">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35F92BA7-4F0A-410A-81EB-1741F0D8D478}">
      <formula1>0</formula1>
    </dataValidation>
  </dataValidations>
  <pageMargins left="0.7" right="0.7" top="0.75" bottom="0.75" header="0.3" footer="0.3"/>
  <pageSetup paperSize="9" scale="49" orientation="portrait" verticalDpi="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3B360-2F05-4AEF-BB45-6019501ADAE5}">
  <dimension ref="A1:I59"/>
  <sheetViews>
    <sheetView workbookViewId="0">
      <selection activeCell="O21" sqref="O21"/>
    </sheetView>
  </sheetViews>
  <sheetFormatPr defaultColWidth="9.140625" defaultRowHeight="12.75" x14ac:dyDescent="0.2"/>
  <cols>
    <col min="1" max="6" width="9.140625" style="19"/>
    <col min="7" max="7" width="5.85546875" style="19" bestFit="1" customWidth="1"/>
    <col min="8" max="8" width="11.140625" style="48" customWidth="1"/>
    <col min="9" max="9" width="11.42578125" style="48" customWidth="1"/>
    <col min="10" max="16384" width="9.140625" style="19"/>
  </cols>
  <sheetData>
    <row r="1" spans="1:9" x14ac:dyDescent="0.2">
      <c r="A1" s="250" t="s">
        <v>206</v>
      </c>
      <c r="B1" s="252"/>
      <c r="C1" s="252"/>
      <c r="D1" s="252"/>
      <c r="E1" s="252"/>
      <c r="F1" s="252"/>
      <c r="G1" s="252"/>
      <c r="H1" s="252"/>
      <c r="I1" s="252"/>
    </row>
    <row r="2" spans="1:9" x14ac:dyDescent="0.2">
      <c r="A2" s="292" t="s">
        <v>461</v>
      </c>
      <c r="B2" s="225"/>
      <c r="C2" s="225"/>
      <c r="D2" s="225"/>
      <c r="E2" s="225"/>
      <c r="F2" s="225"/>
      <c r="G2" s="225"/>
      <c r="H2" s="225"/>
      <c r="I2" s="225"/>
    </row>
    <row r="3" spans="1:9" x14ac:dyDescent="0.2">
      <c r="A3" s="293" t="s">
        <v>355</v>
      </c>
      <c r="B3" s="294"/>
      <c r="C3" s="294"/>
      <c r="D3" s="294"/>
      <c r="E3" s="294"/>
      <c r="F3" s="294"/>
      <c r="G3" s="294"/>
      <c r="H3" s="294"/>
      <c r="I3" s="294"/>
    </row>
    <row r="4" spans="1:9" ht="12.6" customHeight="1" x14ac:dyDescent="0.2">
      <c r="A4" s="295" t="s">
        <v>463</v>
      </c>
      <c r="B4" s="229"/>
      <c r="C4" s="229"/>
      <c r="D4" s="229"/>
      <c r="E4" s="229"/>
      <c r="F4" s="229"/>
      <c r="G4" s="229"/>
      <c r="H4" s="229"/>
      <c r="I4" s="230"/>
    </row>
    <row r="5" spans="1:9" ht="45.75" thickBot="1" x14ac:dyDescent="0.25">
      <c r="A5" s="296" t="s">
        <v>2</v>
      </c>
      <c r="B5" s="297"/>
      <c r="C5" s="297"/>
      <c r="D5" s="297"/>
      <c r="E5" s="297"/>
      <c r="F5" s="298"/>
      <c r="G5" s="20" t="s">
        <v>107</v>
      </c>
      <c r="H5" s="39" t="s">
        <v>380</v>
      </c>
      <c r="I5" s="39" t="s">
        <v>347</v>
      </c>
    </row>
    <row r="6" spans="1:9" x14ac:dyDescent="0.2">
      <c r="A6" s="289">
        <v>1</v>
      </c>
      <c r="B6" s="290"/>
      <c r="C6" s="290"/>
      <c r="D6" s="290"/>
      <c r="E6" s="290"/>
      <c r="F6" s="291"/>
      <c r="G6" s="21">
        <v>2</v>
      </c>
      <c r="H6" s="40" t="s">
        <v>207</v>
      </c>
      <c r="I6" s="40" t="s">
        <v>208</v>
      </c>
    </row>
    <row r="7" spans="1:9" x14ac:dyDescent="0.2">
      <c r="A7" s="277" t="s">
        <v>209</v>
      </c>
      <c r="B7" s="278"/>
      <c r="C7" s="278"/>
      <c r="D7" s="278"/>
      <c r="E7" s="278"/>
      <c r="F7" s="278"/>
      <c r="G7" s="278"/>
      <c r="H7" s="278"/>
      <c r="I7" s="279"/>
    </row>
    <row r="8" spans="1:9" ht="12.75" customHeight="1" x14ac:dyDescent="0.2">
      <c r="A8" s="280" t="s">
        <v>210</v>
      </c>
      <c r="B8" s="281"/>
      <c r="C8" s="281"/>
      <c r="D8" s="281"/>
      <c r="E8" s="281"/>
      <c r="F8" s="282"/>
      <c r="G8" s="22">
        <v>1</v>
      </c>
      <c r="H8" s="120">
        <v>41000506.780000001</v>
      </c>
      <c r="I8" s="120">
        <v>42406692.369999997</v>
      </c>
    </row>
    <row r="9" spans="1:9" ht="12.75" customHeight="1" x14ac:dyDescent="0.2">
      <c r="A9" s="283" t="s">
        <v>211</v>
      </c>
      <c r="B9" s="284"/>
      <c r="C9" s="284"/>
      <c r="D9" s="284"/>
      <c r="E9" s="284"/>
      <c r="F9" s="285"/>
      <c r="G9" s="23">
        <v>2</v>
      </c>
      <c r="H9" s="41">
        <f>H10+H11+H12+H13+H14+H15+H16+H17</f>
        <v>14833114.60999999</v>
      </c>
      <c r="I9" s="41">
        <f>I10+I11+I12+I13+I14+I15+I16+I17</f>
        <v>19627459.474928834</v>
      </c>
    </row>
    <row r="10" spans="1:9" ht="12.75" customHeight="1" x14ac:dyDescent="0.2">
      <c r="A10" s="286" t="s">
        <v>212</v>
      </c>
      <c r="B10" s="287"/>
      <c r="C10" s="287"/>
      <c r="D10" s="287"/>
      <c r="E10" s="287"/>
      <c r="F10" s="288"/>
      <c r="G10" s="24">
        <v>3</v>
      </c>
      <c r="H10" s="42">
        <v>9497225.3000000007</v>
      </c>
      <c r="I10" s="42">
        <v>16858750.140000001</v>
      </c>
    </row>
    <row r="11" spans="1:9" ht="22.15" customHeight="1" x14ac:dyDescent="0.2">
      <c r="A11" s="286" t="s">
        <v>213</v>
      </c>
      <c r="B11" s="287"/>
      <c r="C11" s="287"/>
      <c r="D11" s="287"/>
      <c r="E11" s="287"/>
      <c r="F11" s="288"/>
      <c r="G11" s="24">
        <v>4</v>
      </c>
      <c r="H11" s="42">
        <v>-26311.16</v>
      </c>
      <c r="I11" s="42">
        <v>-1772885.9500000002</v>
      </c>
    </row>
    <row r="12" spans="1:9" ht="23.45" customHeight="1" x14ac:dyDescent="0.2">
      <c r="A12" s="286" t="s">
        <v>214</v>
      </c>
      <c r="B12" s="287"/>
      <c r="C12" s="287"/>
      <c r="D12" s="287"/>
      <c r="E12" s="287"/>
      <c r="F12" s="288"/>
      <c r="G12" s="24">
        <v>5</v>
      </c>
      <c r="H12" s="42">
        <v>-25191.390000011921</v>
      </c>
      <c r="I12" s="42">
        <v>-191240.94999999405</v>
      </c>
    </row>
    <row r="13" spans="1:9" ht="12.75" customHeight="1" x14ac:dyDescent="0.2">
      <c r="A13" s="286" t="s">
        <v>215</v>
      </c>
      <c r="B13" s="287"/>
      <c r="C13" s="287"/>
      <c r="D13" s="287"/>
      <c r="E13" s="287"/>
      <c r="F13" s="288"/>
      <c r="G13" s="24">
        <v>6</v>
      </c>
      <c r="H13" s="42">
        <v>-451340.59</v>
      </c>
      <c r="I13" s="42">
        <v>-437382.7</v>
      </c>
    </row>
    <row r="14" spans="1:9" ht="12.75" customHeight="1" x14ac:dyDescent="0.2">
      <c r="A14" s="286" t="s">
        <v>216</v>
      </c>
      <c r="B14" s="287"/>
      <c r="C14" s="287"/>
      <c r="D14" s="287"/>
      <c r="E14" s="287"/>
      <c r="F14" s="288"/>
      <c r="G14" s="24">
        <v>7</v>
      </c>
      <c r="H14" s="42">
        <v>176903.51</v>
      </c>
      <c r="I14" s="42">
        <v>441486.45</v>
      </c>
    </row>
    <row r="15" spans="1:9" ht="12.75" customHeight="1" x14ac:dyDescent="0.2">
      <c r="A15" s="286" t="s">
        <v>217</v>
      </c>
      <c r="B15" s="287"/>
      <c r="C15" s="287"/>
      <c r="D15" s="287"/>
      <c r="E15" s="287"/>
      <c r="F15" s="288"/>
      <c r="G15" s="24">
        <v>8</v>
      </c>
      <c r="H15" s="42">
        <v>3079570.48</v>
      </c>
      <c r="I15" s="42">
        <v>3131006.91</v>
      </c>
    </row>
    <row r="16" spans="1:9" ht="12.75" customHeight="1" x14ac:dyDescent="0.2">
      <c r="A16" s="286" t="s">
        <v>218</v>
      </c>
      <c r="B16" s="287"/>
      <c r="C16" s="287"/>
      <c r="D16" s="287"/>
      <c r="E16" s="287"/>
      <c r="F16" s="288"/>
      <c r="G16" s="24">
        <v>9</v>
      </c>
      <c r="H16" s="42">
        <v>2776983.5</v>
      </c>
      <c r="I16" s="42">
        <v>-76336.425071171252</v>
      </c>
    </row>
    <row r="17" spans="1:9" ht="25.15" customHeight="1" x14ac:dyDescent="0.2">
      <c r="A17" s="286" t="s">
        <v>219</v>
      </c>
      <c r="B17" s="287"/>
      <c r="C17" s="287"/>
      <c r="D17" s="287"/>
      <c r="E17" s="287"/>
      <c r="F17" s="288"/>
      <c r="G17" s="24">
        <v>10</v>
      </c>
      <c r="H17" s="42">
        <v>-194725.04</v>
      </c>
      <c r="I17" s="42">
        <v>1674062</v>
      </c>
    </row>
    <row r="18" spans="1:9" ht="28.15" customHeight="1" x14ac:dyDescent="0.2">
      <c r="A18" s="274" t="s">
        <v>390</v>
      </c>
      <c r="B18" s="275"/>
      <c r="C18" s="275"/>
      <c r="D18" s="275"/>
      <c r="E18" s="275"/>
      <c r="F18" s="276"/>
      <c r="G18" s="23">
        <v>11</v>
      </c>
      <c r="H18" s="41">
        <f>H8+H9</f>
        <v>55833621.389999993</v>
      </c>
      <c r="I18" s="41">
        <f>I8+I9</f>
        <v>62034151.844928831</v>
      </c>
    </row>
    <row r="19" spans="1:9" ht="12.75" customHeight="1" x14ac:dyDescent="0.2">
      <c r="A19" s="283" t="s">
        <v>220</v>
      </c>
      <c r="B19" s="284"/>
      <c r="C19" s="284"/>
      <c r="D19" s="284"/>
      <c r="E19" s="284"/>
      <c r="F19" s="285"/>
      <c r="G19" s="23">
        <v>12</v>
      </c>
      <c r="H19" s="41">
        <f>H20+H21+H22+H23</f>
        <v>-46011763.279999986</v>
      </c>
      <c r="I19" s="41">
        <f>I20+I21+I22+I23</f>
        <v>-34463068.849542007</v>
      </c>
    </row>
    <row r="20" spans="1:9" ht="12.75" customHeight="1" x14ac:dyDescent="0.2">
      <c r="A20" s="286" t="s">
        <v>221</v>
      </c>
      <c r="B20" s="287"/>
      <c r="C20" s="287"/>
      <c r="D20" s="287"/>
      <c r="E20" s="287"/>
      <c r="F20" s="288"/>
      <c r="G20" s="24">
        <v>13</v>
      </c>
      <c r="H20" s="42">
        <v>-95129923.399999976</v>
      </c>
      <c r="I20" s="42">
        <v>33931939.689999975</v>
      </c>
    </row>
    <row r="21" spans="1:9" ht="12.75" customHeight="1" x14ac:dyDescent="0.2">
      <c r="A21" s="286" t="s">
        <v>222</v>
      </c>
      <c r="B21" s="287"/>
      <c r="C21" s="287"/>
      <c r="D21" s="287"/>
      <c r="E21" s="287"/>
      <c r="F21" s="288"/>
      <c r="G21" s="24">
        <v>14</v>
      </c>
      <c r="H21" s="42">
        <v>69280186.669999987</v>
      </c>
      <c r="I21" s="42">
        <v>1164046.2204580107</v>
      </c>
    </row>
    <row r="22" spans="1:9" ht="12.75" customHeight="1" x14ac:dyDescent="0.2">
      <c r="A22" s="286" t="s">
        <v>223</v>
      </c>
      <c r="B22" s="287"/>
      <c r="C22" s="287"/>
      <c r="D22" s="287"/>
      <c r="E22" s="287"/>
      <c r="F22" s="288"/>
      <c r="G22" s="24">
        <v>15</v>
      </c>
      <c r="H22" s="42">
        <v>-20162026.550000001</v>
      </c>
      <c r="I22" s="42">
        <v>-69559054.75999999</v>
      </c>
    </row>
    <row r="23" spans="1:9" ht="12.75" customHeight="1" x14ac:dyDescent="0.2">
      <c r="A23" s="286" t="s">
        <v>224</v>
      </c>
      <c r="B23" s="287"/>
      <c r="C23" s="287"/>
      <c r="D23" s="287"/>
      <c r="E23" s="287"/>
      <c r="F23" s="288"/>
      <c r="G23" s="24">
        <v>16</v>
      </c>
      <c r="H23" s="42"/>
      <c r="I23" s="42"/>
    </row>
    <row r="24" spans="1:9" ht="12.75" customHeight="1" x14ac:dyDescent="0.2">
      <c r="A24" s="274" t="s">
        <v>225</v>
      </c>
      <c r="B24" s="275"/>
      <c r="C24" s="275"/>
      <c r="D24" s="275"/>
      <c r="E24" s="275"/>
      <c r="F24" s="276"/>
      <c r="G24" s="23">
        <v>17</v>
      </c>
      <c r="H24" s="41">
        <f>H18+H19</f>
        <v>9821858.1100000069</v>
      </c>
      <c r="I24" s="41">
        <f>I18+I19</f>
        <v>27571082.995386824</v>
      </c>
    </row>
    <row r="25" spans="1:9" ht="12.75" customHeight="1" x14ac:dyDescent="0.2">
      <c r="A25" s="265" t="s">
        <v>226</v>
      </c>
      <c r="B25" s="266"/>
      <c r="C25" s="266"/>
      <c r="D25" s="266"/>
      <c r="E25" s="266"/>
      <c r="F25" s="267"/>
      <c r="G25" s="24">
        <v>18</v>
      </c>
      <c r="H25" s="42">
        <v>-176903.51</v>
      </c>
      <c r="I25" s="42">
        <v>-441486.45</v>
      </c>
    </row>
    <row r="26" spans="1:9" ht="12.75" customHeight="1" x14ac:dyDescent="0.2">
      <c r="A26" s="265" t="s">
        <v>227</v>
      </c>
      <c r="B26" s="266"/>
      <c r="C26" s="266"/>
      <c r="D26" s="266"/>
      <c r="E26" s="266"/>
      <c r="F26" s="267"/>
      <c r="G26" s="24">
        <v>19</v>
      </c>
      <c r="H26" s="42">
        <v>-242545.17000000039</v>
      </c>
      <c r="I26" s="42">
        <v>-315804.67999999918</v>
      </c>
    </row>
    <row r="27" spans="1:9" ht="25.9" customHeight="1" x14ac:dyDescent="0.2">
      <c r="A27" s="271" t="s">
        <v>228</v>
      </c>
      <c r="B27" s="272"/>
      <c r="C27" s="272"/>
      <c r="D27" s="272"/>
      <c r="E27" s="272"/>
      <c r="F27" s="273"/>
      <c r="G27" s="25">
        <v>20</v>
      </c>
      <c r="H27" s="43">
        <f>H24+H25+H26</f>
        <v>9402409.4300000072</v>
      </c>
      <c r="I27" s="43">
        <f>I24+I25+I26</f>
        <v>26813791.865386825</v>
      </c>
    </row>
    <row r="28" spans="1:9" x14ac:dyDescent="0.2">
      <c r="A28" s="277" t="s">
        <v>229</v>
      </c>
      <c r="B28" s="278"/>
      <c r="C28" s="278"/>
      <c r="D28" s="278"/>
      <c r="E28" s="278"/>
      <c r="F28" s="278"/>
      <c r="G28" s="278"/>
      <c r="H28" s="278"/>
      <c r="I28" s="279"/>
    </row>
    <row r="29" spans="1:9" ht="30.6" customHeight="1" x14ac:dyDescent="0.2">
      <c r="A29" s="280" t="s">
        <v>230</v>
      </c>
      <c r="B29" s="281"/>
      <c r="C29" s="281"/>
      <c r="D29" s="281"/>
      <c r="E29" s="281"/>
      <c r="F29" s="282"/>
      <c r="G29" s="22">
        <v>21</v>
      </c>
      <c r="H29" s="121">
        <v>73289.56</v>
      </c>
      <c r="I29" s="121">
        <v>815552.34000000008</v>
      </c>
    </row>
    <row r="30" spans="1:9" ht="12.75" customHeight="1" x14ac:dyDescent="0.2">
      <c r="A30" s="265" t="s">
        <v>231</v>
      </c>
      <c r="B30" s="266"/>
      <c r="C30" s="266"/>
      <c r="D30" s="266"/>
      <c r="E30" s="266"/>
      <c r="F30" s="267"/>
      <c r="G30" s="24">
        <v>22</v>
      </c>
      <c r="H30" s="45">
        <v>17598.09</v>
      </c>
      <c r="I30" s="45"/>
    </row>
    <row r="31" spans="1:9" ht="12.75" customHeight="1" x14ac:dyDescent="0.2">
      <c r="A31" s="265" t="s">
        <v>232</v>
      </c>
      <c r="B31" s="266"/>
      <c r="C31" s="266"/>
      <c r="D31" s="266"/>
      <c r="E31" s="266"/>
      <c r="F31" s="267"/>
      <c r="G31" s="24">
        <v>23</v>
      </c>
      <c r="H31" s="45">
        <v>564216.81000000006</v>
      </c>
      <c r="I31" s="45">
        <v>415941.14954199997</v>
      </c>
    </row>
    <row r="32" spans="1:9" ht="12.75" customHeight="1" x14ac:dyDescent="0.2">
      <c r="A32" s="265" t="s">
        <v>233</v>
      </c>
      <c r="B32" s="266"/>
      <c r="C32" s="266"/>
      <c r="D32" s="266"/>
      <c r="E32" s="266"/>
      <c r="F32" s="267"/>
      <c r="G32" s="24">
        <v>24</v>
      </c>
      <c r="H32" s="45"/>
      <c r="I32" s="45">
        <v>33545.17</v>
      </c>
    </row>
    <row r="33" spans="1:9" ht="12.75" customHeight="1" x14ac:dyDescent="0.2">
      <c r="A33" s="265" t="s">
        <v>234</v>
      </c>
      <c r="B33" s="266"/>
      <c r="C33" s="266"/>
      <c r="D33" s="266"/>
      <c r="E33" s="266"/>
      <c r="F33" s="267"/>
      <c r="G33" s="24">
        <v>25</v>
      </c>
      <c r="H33" s="45"/>
      <c r="I33" s="45">
        <v>2329993.5100000002</v>
      </c>
    </row>
    <row r="34" spans="1:9" ht="12.75" customHeight="1" x14ac:dyDescent="0.2">
      <c r="A34" s="265" t="s">
        <v>235</v>
      </c>
      <c r="B34" s="266"/>
      <c r="C34" s="266"/>
      <c r="D34" s="266"/>
      <c r="E34" s="266"/>
      <c r="F34" s="267"/>
      <c r="G34" s="24">
        <v>26</v>
      </c>
      <c r="H34" s="45"/>
      <c r="I34" s="45"/>
    </row>
    <row r="35" spans="1:9" ht="26.45" customHeight="1" x14ac:dyDescent="0.2">
      <c r="A35" s="274" t="s">
        <v>236</v>
      </c>
      <c r="B35" s="275"/>
      <c r="C35" s="275"/>
      <c r="D35" s="275"/>
      <c r="E35" s="275"/>
      <c r="F35" s="276"/>
      <c r="G35" s="23">
        <v>27</v>
      </c>
      <c r="H35" s="46">
        <f>H29+H30+H31+H32+H33+H34</f>
        <v>655104.46000000008</v>
      </c>
      <c r="I35" s="46">
        <f>I29+I30+I31+I32+I33+I34</f>
        <v>3595032.1695420002</v>
      </c>
    </row>
    <row r="36" spans="1:9" ht="22.9" customHeight="1" x14ac:dyDescent="0.2">
      <c r="A36" s="265" t="s">
        <v>237</v>
      </c>
      <c r="B36" s="266"/>
      <c r="C36" s="266"/>
      <c r="D36" s="266"/>
      <c r="E36" s="266"/>
      <c r="F36" s="267"/>
      <c r="G36" s="24">
        <v>28</v>
      </c>
      <c r="H36" s="45">
        <v>-12769861.6</v>
      </c>
      <c r="I36" s="45">
        <v>-19110953.77</v>
      </c>
    </row>
    <row r="37" spans="1:9" ht="12.75" customHeight="1" x14ac:dyDescent="0.2">
      <c r="A37" s="265" t="s">
        <v>238</v>
      </c>
      <c r="B37" s="266"/>
      <c r="C37" s="266"/>
      <c r="D37" s="266"/>
      <c r="E37" s="266"/>
      <c r="F37" s="267"/>
      <c r="G37" s="24">
        <v>29</v>
      </c>
      <c r="H37" s="45"/>
      <c r="I37" s="45">
        <v>-20000000</v>
      </c>
    </row>
    <row r="38" spans="1:9" ht="12.75" customHeight="1" x14ac:dyDescent="0.2">
      <c r="A38" s="265" t="s">
        <v>239</v>
      </c>
      <c r="B38" s="266"/>
      <c r="C38" s="266"/>
      <c r="D38" s="266"/>
      <c r="E38" s="266"/>
      <c r="F38" s="267"/>
      <c r="G38" s="24">
        <v>30</v>
      </c>
      <c r="H38" s="45"/>
      <c r="I38" s="45"/>
    </row>
    <row r="39" spans="1:9" ht="12.75" customHeight="1" x14ac:dyDescent="0.2">
      <c r="A39" s="265" t="s">
        <v>240</v>
      </c>
      <c r="B39" s="266"/>
      <c r="C39" s="266"/>
      <c r="D39" s="266"/>
      <c r="E39" s="266"/>
      <c r="F39" s="267"/>
      <c r="G39" s="24">
        <v>31</v>
      </c>
      <c r="H39" s="45"/>
      <c r="I39" s="45"/>
    </row>
    <row r="40" spans="1:9" ht="12.75" customHeight="1" x14ac:dyDescent="0.2">
      <c r="A40" s="265" t="s">
        <v>241</v>
      </c>
      <c r="B40" s="266"/>
      <c r="C40" s="266"/>
      <c r="D40" s="266"/>
      <c r="E40" s="266"/>
      <c r="F40" s="267"/>
      <c r="G40" s="24">
        <v>32</v>
      </c>
      <c r="H40" s="45"/>
      <c r="I40" s="45"/>
    </row>
    <row r="41" spans="1:9" ht="24" customHeight="1" x14ac:dyDescent="0.2">
      <c r="A41" s="274" t="s">
        <v>242</v>
      </c>
      <c r="B41" s="275"/>
      <c r="C41" s="275"/>
      <c r="D41" s="275"/>
      <c r="E41" s="275"/>
      <c r="F41" s="276"/>
      <c r="G41" s="23">
        <v>33</v>
      </c>
      <c r="H41" s="46">
        <f>H36+H37+H38+H39+H40</f>
        <v>-12769861.6</v>
      </c>
      <c r="I41" s="46">
        <f>I36+I37+I38+I39+I40</f>
        <v>-39110953.769999996</v>
      </c>
    </row>
    <row r="42" spans="1:9" ht="29.45" customHeight="1" x14ac:dyDescent="0.2">
      <c r="A42" s="271" t="s">
        <v>243</v>
      </c>
      <c r="B42" s="272"/>
      <c r="C42" s="272"/>
      <c r="D42" s="272"/>
      <c r="E42" s="272"/>
      <c r="F42" s="273"/>
      <c r="G42" s="25">
        <v>34</v>
      </c>
      <c r="H42" s="47">
        <f>H35+H41</f>
        <v>-12114757.139999999</v>
      </c>
      <c r="I42" s="47">
        <f>I35+I41</f>
        <v>-35515921.600457996</v>
      </c>
    </row>
    <row r="43" spans="1:9" x14ac:dyDescent="0.2">
      <c r="A43" s="277" t="s">
        <v>244</v>
      </c>
      <c r="B43" s="278"/>
      <c r="C43" s="278"/>
      <c r="D43" s="278"/>
      <c r="E43" s="278"/>
      <c r="F43" s="278"/>
      <c r="G43" s="278"/>
      <c r="H43" s="278"/>
      <c r="I43" s="279"/>
    </row>
    <row r="44" spans="1:9" ht="12.75" customHeight="1" x14ac:dyDescent="0.2">
      <c r="A44" s="280" t="s">
        <v>245</v>
      </c>
      <c r="B44" s="281"/>
      <c r="C44" s="281"/>
      <c r="D44" s="281"/>
      <c r="E44" s="281"/>
      <c r="F44" s="282"/>
      <c r="G44" s="22">
        <v>35</v>
      </c>
      <c r="H44" s="44"/>
      <c r="I44" s="44"/>
    </row>
    <row r="45" spans="1:9" ht="25.15" customHeight="1" x14ac:dyDescent="0.2">
      <c r="A45" s="265" t="s">
        <v>246</v>
      </c>
      <c r="B45" s="266"/>
      <c r="C45" s="266"/>
      <c r="D45" s="266"/>
      <c r="E45" s="266"/>
      <c r="F45" s="267"/>
      <c r="G45" s="24">
        <v>36</v>
      </c>
      <c r="H45" s="45"/>
      <c r="I45" s="45"/>
    </row>
    <row r="46" spans="1:9" ht="12.75" customHeight="1" x14ac:dyDescent="0.2">
      <c r="A46" s="265" t="s">
        <v>247</v>
      </c>
      <c r="B46" s="266"/>
      <c r="C46" s="266"/>
      <c r="D46" s="266"/>
      <c r="E46" s="266"/>
      <c r="F46" s="267"/>
      <c r="G46" s="24">
        <v>37</v>
      </c>
      <c r="H46" s="45"/>
      <c r="I46" s="45"/>
    </row>
    <row r="47" spans="1:9" ht="12.75" customHeight="1" x14ac:dyDescent="0.2">
      <c r="A47" s="265" t="s">
        <v>248</v>
      </c>
      <c r="B47" s="266"/>
      <c r="C47" s="266"/>
      <c r="D47" s="266"/>
      <c r="E47" s="266"/>
      <c r="F47" s="267"/>
      <c r="G47" s="24">
        <v>38</v>
      </c>
      <c r="H47" s="45"/>
      <c r="I47" s="45"/>
    </row>
    <row r="48" spans="1:9" ht="22.15" customHeight="1" x14ac:dyDescent="0.2">
      <c r="A48" s="274" t="s">
        <v>249</v>
      </c>
      <c r="B48" s="275"/>
      <c r="C48" s="275"/>
      <c r="D48" s="275"/>
      <c r="E48" s="275"/>
      <c r="F48" s="276"/>
      <c r="G48" s="23">
        <v>39</v>
      </c>
      <c r="H48" s="46">
        <f>H44+H45+H46+H47</f>
        <v>0</v>
      </c>
      <c r="I48" s="46">
        <f>I44+I45+I46+I47</f>
        <v>0</v>
      </c>
    </row>
    <row r="49" spans="1:9" ht="24.6" customHeight="1" x14ac:dyDescent="0.2">
      <c r="A49" s="265" t="s">
        <v>389</v>
      </c>
      <c r="B49" s="266"/>
      <c r="C49" s="266"/>
      <c r="D49" s="266"/>
      <c r="E49" s="266"/>
      <c r="F49" s="267"/>
      <c r="G49" s="24">
        <v>40</v>
      </c>
      <c r="H49" s="45"/>
      <c r="I49" s="45"/>
    </row>
    <row r="50" spans="1:9" ht="12.75" customHeight="1" x14ac:dyDescent="0.2">
      <c r="A50" s="265" t="s">
        <v>250</v>
      </c>
      <c r="B50" s="266"/>
      <c r="C50" s="266"/>
      <c r="D50" s="266"/>
      <c r="E50" s="266"/>
      <c r="F50" s="267"/>
      <c r="G50" s="24">
        <v>41</v>
      </c>
      <c r="H50" s="45">
        <v>-19000</v>
      </c>
      <c r="I50" s="45"/>
    </row>
    <row r="51" spans="1:9" ht="12.75" customHeight="1" x14ac:dyDescent="0.2">
      <c r="A51" s="265" t="s">
        <v>251</v>
      </c>
      <c r="B51" s="266"/>
      <c r="C51" s="266"/>
      <c r="D51" s="266"/>
      <c r="E51" s="266"/>
      <c r="F51" s="267"/>
      <c r="G51" s="24">
        <v>42</v>
      </c>
      <c r="H51" s="45"/>
      <c r="I51" s="45"/>
    </row>
    <row r="52" spans="1:9" ht="22.9" customHeight="1" x14ac:dyDescent="0.2">
      <c r="A52" s="265" t="s">
        <v>252</v>
      </c>
      <c r="B52" s="266"/>
      <c r="C52" s="266"/>
      <c r="D52" s="266"/>
      <c r="E52" s="266"/>
      <c r="F52" s="267"/>
      <c r="G52" s="24">
        <v>43</v>
      </c>
      <c r="H52" s="45"/>
      <c r="I52" s="45"/>
    </row>
    <row r="53" spans="1:9" ht="12.75" customHeight="1" x14ac:dyDescent="0.2">
      <c r="A53" s="265" t="s">
        <v>253</v>
      </c>
      <c r="B53" s="266"/>
      <c r="C53" s="266"/>
      <c r="D53" s="266"/>
      <c r="E53" s="266"/>
      <c r="F53" s="267"/>
      <c r="G53" s="24">
        <v>44</v>
      </c>
      <c r="H53" s="45"/>
      <c r="I53" s="45">
        <v>-5571961.8200000003</v>
      </c>
    </row>
    <row r="54" spans="1:9" ht="30.6" customHeight="1" x14ac:dyDescent="0.2">
      <c r="A54" s="274" t="s">
        <v>254</v>
      </c>
      <c r="B54" s="275"/>
      <c r="C54" s="275"/>
      <c r="D54" s="275"/>
      <c r="E54" s="275"/>
      <c r="F54" s="276"/>
      <c r="G54" s="23">
        <v>45</v>
      </c>
      <c r="H54" s="46">
        <f>H49+H50+H51+H52+H53</f>
        <v>-19000</v>
      </c>
      <c r="I54" s="46">
        <f>I49+I50+I51+I52+I53</f>
        <v>-5571961.8200000003</v>
      </c>
    </row>
    <row r="55" spans="1:9" ht="29.45" customHeight="1" x14ac:dyDescent="0.2">
      <c r="A55" s="262" t="s">
        <v>255</v>
      </c>
      <c r="B55" s="263"/>
      <c r="C55" s="263"/>
      <c r="D55" s="263"/>
      <c r="E55" s="263"/>
      <c r="F55" s="264"/>
      <c r="G55" s="23">
        <v>46</v>
      </c>
      <c r="H55" s="46">
        <f>H48+H54</f>
        <v>-19000</v>
      </c>
      <c r="I55" s="46">
        <f>I48+I54</f>
        <v>-5571961.8200000003</v>
      </c>
    </row>
    <row r="56" spans="1:9" x14ac:dyDescent="0.2">
      <c r="A56" s="265" t="s">
        <v>256</v>
      </c>
      <c r="B56" s="266"/>
      <c r="C56" s="266"/>
      <c r="D56" s="266"/>
      <c r="E56" s="266"/>
      <c r="F56" s="267"/>
      <c r="G56" s="24">
        <v>47</v>
      </c>
      <c r="H56" s="45">
        <v>-1495463.0388803063</v>
      </c>
      <c r="I56" s="45">
        <v>338428.74507123232</v>
      </c>
    </row>
    <row r="57" spans="1:9" ht="26.45" customHeight="1" x14ac:dyDescent="0.2">
      <c r="A57" s="262" t="s">
        <v>257</v>
      </c>
      <c r="B57" s="263"/>
      <c r="C57" s="263"/>
      <c r="D57" s="263"/>
      <c r="E57" s="263"/>
      <c r="F57" s="264"/>
      <c r="G57" s="23">
        <v>48</v>
      </c>
      <c r="H57" s="46">
        <f>H27+H42+H55+H56</f>
        <v>-4226810.7488802979</v>
      </c>
      <c r="I57" s="46">
        <f>I27+I42+I55+I56</f>
        <v>-13935662.809999939</v>
      </c>
    </row>
    <row r="58" spans="1:9" x14ac:dyDescent="0.2">
      <c r="A58" s="268" t="s">
        <v>258</v>
      </c>
      <c r="B58" s="269"/>
      <c r="C58" s="269"/>
      <c r="D58" s="269"/>
      <c r="E58" s="269"/>
      <c r="F58" s="270"/>
      <c r="G58" s="24">
        <v>49</v>
      </c>
      <c r="H58" s="45">
        <v>159261115.74000001</v>
      </c>
      <c r="I58" s="45">
        <v>187887964.53999999</v>
      </c>
    </row>
    <row r="59" spans="1:9" ht="31.15" customHeight="1" x14ac:dyDescent="0.2">
      <c r="A59" s="271" t="s">
        <v>259</v>
      </c>
      <c r="B59" s="272"/>
      <c r="C59" s="272"/>
      <c r="D59" s="272"/>
      <c r="E59" s="272"/>
      <c r="F59" s="273"/>
      <c r="G59" s="25">
        <v>50</v>
      </c>
      <c r="H59" s="47">
        <f>H57+H58</f>
        <v>155034304.99111971</v>
      </c>
      <c r="I59" s="47">
        <f>I57+I58</f>
        <v>173952301.73000005</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78109193-C0AD-4855-AEAC-2AE1F30CBF0D}">
      <formula1>0</formula1>
    </dataValidation>
    <dataValidation type="whole" operator="lessThanOrEqual" allowBlank="1" showInputMessage="1" showErrorMessage="1" errorTitle="Pogrešan upis" error="Dopušten je upis samo negativnih cjelobrojnih vrijednosti ili nule" sqref="H13:I13 H25:I25 H36:I38 H40:I41 H49:I54" xr:uid="{66B289BF-443E-443A-8450-4B0BC99A6C04}">
      <formula1>0</formula1>
    </dataValidation>
    <dataValidation type="whole" operator="notEqual" allowBlank="1" showInputMessage="1" showErrorMessage="1" errorTitle="Pogrešan upis" error="Dopušten je upis samo cjelobrojnih vrijednosti ili nule" sqref="H39:I39 H42:I42 H55:I57 H8:I27" xr:uid="{41DEC4CE-B1AA-4C46-82D6-F888550059F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5BA5D160-BCE3-4BD2-9F92-7C1DDEBB63DA}">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7A2A0E87-5BD2-431C-9FF7-55DC2AC6A156}">
      <formula1>0</formula1>
    </dataValidation>
  </dataValidations>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9.85546875" style="34"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50" t="s">
        <v>260</v>
      </c>
      <c r="B1" s="252"/>
      <c r="C1" s="252"/>
      <c r="D1" s="252"/>
      <c r="E1" s="252"/>
      <c r="F1" s="252"/>
      <c r="G1" s="252"/>
      <c r="H1" s="252"/>
      <c r="I1" s="252"/>
    </row>
    <row r="2" spans="1:9" ht="12.75" customHeight="1" x14ac:dyDescent="0.2">
      <c r="A2" s="251" t="s">
        <v>412</v>
      </c>
      <c r="B2" s="252"/>
      <c r="C2" s="252"/>
      <c r="D2" s="252"/>
      <c r="E2" s="252"/>
      <c r="F2" s="252"/>
      <c r="G2" s="252"/>
      <c r="H2" s="252"/>
      <c r="I2" s="252"/>
    </row>
    <row r="3" spans="1:9" x14ac:dyDescent="0.2">
      <c r="A3" s="293" t="s">
        <v>355</v>
      </c>
      <c r="B3" s="299"/>
      <c r="C3" s="299"/>
      <c r="D3" s="299"/>
      <c r="E3" s="299"/>
      <c r="F3" s="299"/>
      <c r="G3" s="299"/>
      <c r="H3" s="299"/>
      <c r="I3" s="299"/>
    </row>
    <row r="4" spans="1:9" x14ac:dyDescent="0.2">
      <c r="A4" s="310" t="s">
        <v>413</v>
      </c>
      <c r="B4" s="311"/>
      <c r="C4" s="311"/>
      <c r="D4" s="311"/>
      <c r="E4" s="311"/>
      <c r="F4" s="311"/>
      <c r="G4" s="311"/>
      <c r="H4" s="311"/>
      <c r="I4" s="312"/>
    </row>
    <row r="5" spans="1:9" ht="45.75" thickBot="1" x14ac:dyDescent="0.25">
      <c r="A5" s="296" t="s">
        <v>2</v>
      </c>
      <c r="B5" s="297"/>
      <c r="C5" s="297"/>
      <c r="D5" s="297"/>
      <c r="E5" s="297"/>
      <c r="F5" s="298"/>
      <c r="G5" s="20" t="s">
        <v>107</v>
      </c>
      <c r="H5" s="39" t="s">
        <v>380</v>
      </c>
      <c r="I5" s="39" t="s">
        <v>347</v>
      </c>
    </row>
    <row r="6" spans="1:9" x14ac:dyDescent="0.2">
      <c r="A6" s="289">
        <v>1</v>
      </c>
      <c r="B6" s="290"/>
      <c r="C6" s="290"/>
      <c r="D6" s="290"/>
      <c r="E6" s="290"/>
      <c r="F6" s="291"/>
      <c r="G6" s="26">
        <v>2</v>
      </c>
      <c r="H6" s="40" t="s">
        <v>207</v>
      </c>
      <c r="I6" s="40" t="s">
        <v>208</v>
      </c>
    </row>
    <row r="7" spans="1:9" x14ac:dyDescent="0.2">
      <c r="A7" s="306" t="s">
        <v>209</v>
      </c>
      <c r="B7" s="307"/>
      <c r="C7" s="307"/>
      <c r="D7" s="307"/>
      <c r="E7" s="307"/>
      <c r="F7" s="307"/>
      <c r="G7" s="307"/>
      <c r="H7" s="307"/>
      <c r="I7" s="308"/>
    </row>
    <row r="8" spans="1:9" x14ac:dyDescent="0.2">
      <c r="A8" s="309" t="s">
        <v>261</v>
      </c>
      <c r="B8" s="309"/>
      <c r="C8" s="309"/>
      <c r="D8" s="309"/>
      <c r="E8" s="309"/>
      <c r="F8" s="309"/>
      <c r="G8" s="27">
        <v>1</v>
      </c>
      <c r="H8" s="49"/>
      <c r="I8" s="49"/>
    </row>
    <row r="9" spans="1:9" x14ac:dyDescent="0.2">
      <c r="A9" s="304" t="s">
        <v>262</v>
      </c>
      <c r="B9" s="304"/>
      <c r="C9" s="304"/>
      <c r="D9" s="304"/>
      <c r="E9" s="304"/>
      <c r="F9" s="304"/>
      <c r="G9" s="28">
        <v>2</v>
      </c>
      <c r="H9" s="50"/>
      <c r="I9" s="50"/>
    </row>
    <row r="10" spans="1:9" x14ac:dyDescent="0.2">
      <c r="A10" s="304" t="s">
        <v>263</v>
      </c>
      <c r="B10" s="304"/>
      <c r="C10" s="304"/>
      <c r="D10" s="304"/>
      <c r="E10" s="304"/>
      <c r="F10" s="304"/>
      <c r="G10" s="28">
        <v>3</v>
      </c>
      <c r="H10" s="50"/>
      <c r="I10" s="50"/>
    </row>
    <row r="11" spans="1:9" x14ac:dyDescent="0.2">
      <c r="A11" s="304" t="s">
        <v>264</v>
      </c>
      <c r="B11" s="304"/>
      <c r="C11" s="304"/>
      <c r="D11" s="304"/>
      <c r="E11" s="304"/>
      <c r="F11" s="304"/>
      <c r="G11" s="28">
        <v>4</v>
      </c>
      <c r="H11" s="50"/>
      <c r="I11" s="50"/>
    </row>
    <row r="12" spans="1:9" x14ac:dyDescent="0.2">
      <c r="A12" s="304" t="s">
        <v>265</v>
      </c>
      <c r="B12" s="304"/>
      <c r="C12" s="304"/>
      <c r="D12" s="304"/>
      <c r="E12" s="304"/>
      <c r="F12" s="304"/>
      <c r="G12" s="28">
        <v>5</v>
      </c>
      <c r="H12" s="50"/>
      <c r="I12" s="50"/>
    </row>
    <row r="13" spans="1:9" x14ac:dyDescent="0.2">
      <c r="A13" s="304" t="s">
        <v>266</v>
      </c>
      <c r="B13" s="304"/>
      <c r="C13" s="304"/>
      <c r="D13" s="304"/>
      <c r="E13" s="304"/>
      <c r="F13" s="304"/>
      <c r="G13" s="28">
        <v>6</v>
      </c>
      <c r="H13" s="50"/>
      <c r="I13" s="50"/>
    </row>
    <row r="14" spans="1:9" x14ac:dyDescent="0.2">
      <c r="A14" s="304" t="s">
        <v>267</v>
      </c>
      <c r="B14" s="304"/>
      <c r="C14" s="304"/>
      <c r="D14" s="304"/>
      <c r="E14" s="304"/>
      <c r="F14" s="304"/>
      <c r="G14" s="28">
        <v>7</v>
      </c>
      <c r="H14" s="50"/>
      <c r="I14" s="50"/>
    </row>
    <row r="15" spans="1:9" x14ac:dyDescent="0.2">
      <c r="A15" s="304" t="s">
        <v>268</v>
      </c>
      <c r="B15" s="304"/>
      <c r="C15" s="304"/>
      <c r="D15" s="304"/>
      <c r="E15" s="304"/>
      <c r="F15" s="304"/>
      <c r="G15" s="28">
        <v>8</v>
      </c>
      <c r="H15" s="50"/>
      <c r="I15" s="50"/>
    </row>
    <row r="16" spans="1:9" x14ac:dyDescent="0.2">
      <c r="A16" s="302" t="s">
        <v>269</v>
      </c>
      <c r="B16" s="302"/>
      <c r="C16" s="302"/>
      <c r="D16" s="302"/>
      <c r="E16" s="302"/>
      <c r="F16" s="302"/>
      <c r="G16" s="29">
        <v>9</v>
      </c>
      <c r="H16" s="51">
        <f>SUM(H8:H15)</f>
        <v>0</v>
      </c>
      <c r="I16" s="51">
        <f>SUM(I8:I15)</f>
        <v>0</v>
      </c>
    </row>
    <row r="17" spans="1:9" x14ac:dyDescent="0.2">
      <c r="A17" s="304" t="s">
        <v>270</v>
      </c>
      <c r="B17" s="304"/>
      <c r="C17" s="304"/>
      <c r="D17" s="304"/>
      <c r="E17" s="304"/>
      <c r="F17" s="304"/>
      <c r="G17" s="28">
        <v>10</v>
      </c>
      <c r="H17" s="50"/>
      <c r="I17" s="50"/>
    </row>
    <row r="18" spans="1:9" x14ac:dyDescent="0.2">
      <c r="A18" s="304" t="s">
        <v>271</v>
      </c>
      <c r="B18" s="304"/>
      <c r="C18" s="304"/>
      <c r="D18" s="304"/>
      <c r="E18" s="304"/>
      <c r="F18" s="304"/>
      <c r="G18" s="28">
        <v>11</v>
      </c>
      <c r="H18" s="50"/>
      <c r="I18" s="50"/>
    </row>
    <row r="19" spans="1:9" ht="27.6" customHeight="1" x14ac:dyDescent="0.2">
      <c r="A19" s="300" t="s">
        <v>272</v>
      </c>
      <c r="B19" s="300"/>
      <c r="C19" s="300"/>
      <c r="D19" s="300"/>
      <c r="E19" s="300"/>
      <c r="F19" s="300"/>
      <c r="G19" s="30">
        <v>12</v>
      </c>
      <c r="H19" s="52">
        <f>H16+H17+H18</f>
        <v>0</v>
      </c>
      <c r="I19" s="52">
        <f>I16+I17+I18</f>
        <v>0</v>
      </c>
    </row>
    <row r="20" spans="1:9" x14ac:dyDescent="0.2">
      <c r="A20" s="306" t="s">
        <v>229</v>
      </c>
      <c r="B20" s="307"/>
      <c r="C20" s="307"/>
      <c r="D20" s="307"/>
      <c r="E20" s="307"/>
      <c r="F20" s="307"/>
      <c r="G20" s="307"/>
      <c r="H20" s="307"/>
      <c r="I20" s="308"/>
    </row>
    <row r="21" spans="1:9" ht="26.45" customHeight="1" x14ac:dyDescent="0.2">
      <c r="A21" s="309" t="s">
        <v>273</v>
      </c>
      <c r="B21" s="309"/>
      <c r="C21" s="309"/>
      <c r="D21" s="309"/>
      <c r="E21" s="309"/>
      <c r="F21" s="309"/>
      <c r="G21" s="27">
        <v>13</v>
      </c>
      <c r="H21" s="49"/>
      <c r="I21" s="49"/>
    </row>
    <row r="22" spans="1:9" x14ac:dyDescent="0.2">
      <c r="A22" s="304" t="s">
        <v>274</v>
      </c>
      <c r="B22" s="304"/>
      <c r="C22" s="304"/>
      <c r="D22" s="304"/>
      <c r="E22" s="304"/>
      <c r="F22" s="304"/>
      <c r="G22" s="28">
        <v>14</v>
      </c>
      <c r="H22" s="50"/>
      <c r="I22" s="50"/>
    </row>
    <row r="23" spans="1:9" x14ac:dyDescent="0.2">
      <c r="A23" s="304" t="s">
        <v>275</v>
      </c>
      <c r="B23" s="304"/>
      <c r="C23" s="304"/>
      <c r="D23" s="304"/>
      <c r="E23" s="304"/>
      <c r="F23" s="304"/>
      <c r="G23" s="28">
        <v>15</v>
      </c>
      <c r="H23" s="50"/>
      <c r="I23" s="50"/>
    </row>
    <row r="24" spans="1:9" x14ac:dyDescent="0.2">
      <c r="A24" s="304" t="s">
        <v>276</v>
      </c>
      <c r="B24" s="304"/>
      <c r="C24" s="304"/>
      <c r="D24" s="304"/>
      <c r="E24" s="304"/>
      <c r="F24" s="304"/>
      <c r="G24" s="28">
        <v>16</v>
      </c>
      <c r="H24" s="50"/>
      <c r="I24" s="50"/>
    </row>
    <row r="25" spans="1:9" x14ac:dyDescent="0.2">
      <c r="A25" s="304" t="s">
        <v>277</v>
      </c>
      <c r="B25" s="304"/>
      <c r="C25" s="304"/>
      <c r="D25" s="304"/>
      <c r="E25" s="304"/>
      <c r="F25" s="304"/>
      <c r="G25" s="28">
        <v>17</v>
      </c>
      <c r="H25" s="50"/>
      <c r="I25" s="50"/>
    </row>
    <row r="26" spans="1:9" x14ac:dyDescent="0.2">
      <c r="A26" s="304" t="s">
        <v>278</v>
      </c>
      <c r="B26" s="304"/>
      <c r="C26" s="304"/>
      <c r="D26" s="304"/>
      <c r="E26" s="304"/>
      <c r="F26" s="304"/>
      <c r="G26" s="28">
        <v>18</v>
      </c>
      <c r="H26" s="50"/>
      <c r="I26" s="50"/>
    </row>
    <row r="27" spans="1:9" ht="24" customHeight="1" x14ac:dyDescent="0.2">
      <c r="A27" s="302" t="s">
        <v>279</v>
      </c>
      <c r="B27" s="302"/>
      <c r="C27" s="302"/>
      <c r="D27" s="302"/>
      <c r="E27" s="302"/>
      <c r="F27" s="302"/>
      <c r="G27" s="29">
        <v>19</v>
      </c>
      <c r="H27" s="51">
        <f>SUM(H21:H26)</f>
        <v>0</v>
      </c>
      <c r="I27" s="51">
        <f>SUM(I21:I26)</f>
        <v>0</v>
      </c>
    </row>
    <row r="28" spans="1:9" ht="27" customHeight="1" x14ac:dyDescent="0.2">
      <c r="A28" s="304" t="s">
        <v>280</v>
      </c>
      <c r="B28" s="304"/>
      <c r="C28" s="304"/>
      <c r="D28" s="304"/>
      <c r="E28" s="304"/>
      <c r="F28" s="304"/>
      <c r="G28" s="28">
        <v>20</v>
      </c>
      <c r="H28" s="50"/>
      <c r="I28" s="50"/>
    </row>
    <row r="29" spans="1:9" x14ac:dyDescent="0.2">
      <c r="A29" s="304" t="s">
        <v>281</v>
      </c>
      <c r="B29" s="304"/>
      <c r="C29" s="304"/>
      <c r="D29" s="304"/>
      <c r="E29" s="304"/>
      <c r="F29" s="304"/>
      <c r="G29" s="28">
        <v>21</v>
      </c>
      <c r="H29" s="50"/>
      <c r="I29" s="50"/>
    </row>
    <row r="30" spans="1:9" x14ac:dyDescent="0.2">
      <c r="A30" s="304" t="s">
        <v>282</v>
      </c>
      <c r="B30" s="304"/>
      <c r="C30" s="304"/>
      <c r="D30" s="304"/>
      <c r="E30" s="304"/>
      <c r="F30" s="304"/>
      <c r="G30" s="28">
        <v>22</v>
      </c>
      <c r="H30" s="50"/>
      <c r="I30" s="50"/>
    </row>
    <row r="31" spans="1:9" x14ac:dyDescent="0.2">
      <c r="A31" s="304" t="s">
        <v>283</v>
      </c>
      <c r="B31" s="304"/>
      <c r="C31" s="304"/>
      <c r="D31" s="304"/>
      <c r="E31" s="304"/>
      <c r="F31" s="304"/>
      <c r="G31" s="28">
        <v>23</v>
      </c>
      <c r="H31" s="50"/>
      <c r="I31" s="50"/>
    </row>
    <row r="32" spans="1:9" x14ac:dyDescent="0.2">
      <c r="A32" s="304" t="s">
        <v>284</v>
      </c>
      <c r="B32" s="304"/>
      <c r="C32" s="304"/>
      <c r="D32" s="304"/>
      <c r="E32" s="304"/>
      <c r="F32" s="304"/>
      <c r="G32" s="28">
        <v>24</v>
      </c>
      <c r="H32" s="50"/>
      <c r="I32" s="50"/>
    </row>
    <row r="33" spans="1:9" ht="25.9" customHeight="1" x14ac:dyDescent="0.2">
      <c r="A33" s="302" t="s">
        <v>285</v>
      </c>
      <c r="B33" s="302"/>
      <c r="C33" s="302"/>
      <c r="D33" s="302"/>
      <c r="E33" s="302"/>
      <c r="F33" s="302"/>
      <c r="G33" s="29">
        <v>25</v>
      </c>
      <c r="H33" s="51">
        <f>SUM(H28:H32)</f>
        <v>0</v>
      </c>
      <c r="I33" s="51">
        <f>SUM(I28:I32)</f>
        <v>0</v>
      </c>
    </row>
    <row r="34" spans="1:9" ht="28.15" customHeight="1" x14ac:dyDescent="0.2">
      <c r="A34" s="300" t="s">
        <v>286</v>
      </c>
      <c r="B34" s="300"/>
      <c r="C34" s="300"/>
      <c r="D34" s="300"/>
      <c r="E34" s="300"/>
      <c r="F34" s="300"/>
      <c r="G34" s="30">
        <v>26</v>
      </c>
      <c r="H34" s="52">
        <f>H27+H33</f>
        <v>0</v>
      </c>
      <c r="I34" s="52">
        <f>I27+I33</f>
        <v>0</v>
      </c>
    </row>
    <row r="35" spans="1:9" x14ac:dyDescent="0.2">
      <c r="A35" s="306" t="s">
        <v>244</v>
      </c>
      <c r="B35" s="307"/>
      <c r="C35" s="307"/>
      <c r="D35" s="307"/>
      <c r="E35" s="307"/>
      <c r="F35" s="307"/>
      <c r="G35" s="307">
        <v>0</v>
      </c>
      <c r="H35" s="307"/>
      <c r="I35" s="308"/>
    </row>
    <row r="36" spans="1:9" x14ac:dyDescent="0.2">
      <c r="A36" s="313" t="s">
        <v>287</v>
      </c>
      <c r="B36" s="313"/>
      <c r="C36" s="313"/>
      <c r="D36" s="313"/>
      <c r="E36" s="313"/>
      <c r="F36" s="313"/>
      <c r="G36" s="27">
        <v>27</v>
      </c>
      <c r="H36" s="49"/>
      <c r="I36" s="49"/>
    </row>
    <row r="37" spans="1:9" ht="25.15" customHeight="1" x14ac:dyDescent="0.2">
      <c r="A37" s="301" t="s">
        <v>288</v>
      </c>
      <c r="B37" s="301"/>
      <c r="C37" s="301"/>
      <c r="D37" s="301"/>
      <c r="E37" s="301"/>
      <c r="F37" s="301"/>
      <c r="G37" s="28">
        <v>28</v>
      </c>
      <c r="H37" s="50"/>
      <c r="I37" s="50"/>
    </row>
    <row r="38" spans="1:9" x14ac:dyDescent="0.2">
      <c r="A38" s="301" t="s">
        <v>289</v>
      </c>
      <c r="B38" s="301"/>
      <c r="C38" s="301"/>
      <c r="D38" s="301"/>
      <c r="E38" s="301"/>
      <c r="F38" s="301"/>
      <c r="G38" s="28">
        <v>29</v>
      </c>
      <c r="H38" s="50"/>
      <c r="I38" s="50"/>
    </row>
    <row r="39" spans="1:9" x14ac:dyDescent="0.2">
      <c r="A39" s="301" t="s">
        <v>290</v>
      </c>
      <c r="B39" s="301"/>
      <c r="C39" s="301"/>
      <c r="D39" s="301"/>
      <c r="E39" s="301"/>
      <c r="F39" s="301"/>
      <c r="G39" s="28">
        <v>30</v>
      </c>
      <c r="H39" s="50"/>
      <c r="I39" s="50"/>
    </row>
    <row r="40" spans="1:9" ht="25.9" customHeight="1" x14ac:dyDescent="0.2">
      <c r="A40" s="302" t="s">
        <v>291</v>
      </c>
      <c r="B40" s="302"/>
      <c r="C40" s="302"/>
      <c r="D40" s="302"/>
      <c r="E40" s="302"/>
      <c r="F40" s="302"/>
      <c r="G40" s="29">
        <v>31</v>
      </c>
      <c r="H40" s="51">
        <f>H39+H38+H37+H36</f>
        <v>0</v>
      </c>
      <c r="I40" s="51">
        <f>I39+I38+I37+I36</f>
        <v>0</v>
      </c>
    </row>
    <row r="41" spans="1:9" ht="24.6" customHeight="1" x14ac:dyDescent="0.2">
      <c r="A41" s="301" t="s">
        <v>292</v>
      </c>
      <c r="B41" s="301"/>
      <c r="C41" s="301"/>
      <c r="D41" s="301"/>
      <c r="E41" s="301"/>
      <c r="F41" s="301"/>
      <c r="G41" s="28">
        <v>32</v>
      </c>
      <c r="H41" s="50"/>
      <c r="I41" s="50"/>
    </row>
    <row r="42" spans="1:9" x14ac:dyDescent="0.2">
      <c r="A42" s="301" t="s">
        <v>293</v>
      </c>
      <c r="B42" s="301"/>
      <c r="C42" s="301"/>
      <c r="D42" s="301"/>
      <c r="E42" s="301"/>
      <c r="F42" s="301"/>
      <c r="G42" s="28">
        <v>33</v>
      </c>
      <c r="H42" s="50"/>
      <c r="I42" s="50"/>
    </row>
    <row r="43" spans="1:9" x14ac:dyDescent="0.2">
      <c r="A43" s="301" t="s">
        <v>294</v>
      </c>
      <c r="B43" s="301"/>
      <c r="C43" s="301"/>
      <c r="D43" s="301"/>
      <c r="E43" s="301"/>
      <c r="F43" s="301"/>
      <c r="G43" s="28">
        <v>34</v>
      </c>
      <c r="H43" s="50"/>
      <c r="I43" s="50"/>
    </row>
    <row r="44" spans="1:9" ht="21" customHeight="1" x14ac:dyDescent="0.2">
      <c r="A44" s="301" t="s">
        <v>295</v>
      </c>
      <c r="B44" s="301"/>
      <c r="C44" s="301"/>
      <c r="D44" s="301"/>
      <c r="E44" s="301"/>
      <c r="F44" s="301"/>
      <c r="G44" s="28">
        <v>35</v>
      </c>
      <c r="H44" s="50"/>
      <c r="I44" s="50"/>
    </row>
    <row r="45" spans="1:9" x14ac:dyDescent="0.2">
      <c r="A45" s="301" t="s">
        <v>296</v>
      </c>
      <c r="B45" s="301"/>
      <c r="C45" s="301"/>
      <c r="D45" s="301"/>
      <c r="E45" s="301"/>
      <c r="F45" s="301"/>
      <c r="G45" s="28">
        <v>36</v>
      </c>
      <c r="H45" s="50"/>
      <c r="I45" s="50"/>
    </row>
    <row r="46" spans="1:9" ht="22.9" customHeight="1" x14ac:dyDescent="0.2">
      <c r="A46" s="302" t="s">
        <v>297</v>
      </c>
      <c r="B46" s="302"/>
      <c r="C46" s="302"/>
      <c r="D46" s="302"/>
      <c r="E46" s="302"/>
      <c r="F46" s="302"/>
      <c r="G46" s="29">
        <v>37</v>
      </c>
      <c r="H46" s="51">
        <f>H45+H44+H43+H42+H41</f>
        <v>0</v>
      </c>
      <c r="I46" s="51">
        <f>I45+I44+I43+I42+I41</f>
        <v>0</v>
      </c>
    </row>
    <row r="47" spans="1:9" ht="25.9" customHeight="1" x14ac:dyDescent="0.2">
      <c r="A47" s="303" t="s">
        <v>298</v>
      </c>
      <c r="B47" s="303"/>
      <c r="C47" s="303"/>
      <c r="D47" s="303"/>
      <c r="E47" s="303"/>
      <c r="F47" s="303"/>
      <c r="G47" s="29">
        <v>38</v>
      </c>
      <c r="H47" s="51">
        <f>H46+H40</f>
        <v>0</v>
      </c>
      <c r="I47" s="51">
        <f>I46+I40</f>
        <v>0</v>
      </c>
    </row>
    <row r="48" spans="1:9" x14ac:dyDescent="0.2">
      <c r="A48" s="304" t="s">
        <v>299</v>
      </c>
      <c r="B48" s="304"/>
      <c r="C48" s="304"/>
      <c r="D48" s="304"/>
      <c r="E48" s="304"/>
      <c r="F48" s="304"/>
      <c r="G48" s="28">
        <v>39</v>
      </c>
      <c r="H48" s="50"/>
      <c r="I48" s="50"/>
    </row>
    <row r="49" spans="1:9" ht="25.9" customHeight="1" x14ac:dyDescent="0.2">
      <c r="A49" s="303" t="s">
        <v>300</v>
      </c>
      <c r="B49" s="303"/>
      <c r="C49" s="303"/>
      <c r="D49" s="303"/>
      <c r="E49" s="303"/>
      <c r="F49" s="303"/>
      <c r="G49" s="29">
        <v>40</v>
      </c>
      <c r="H49" s="51">
        <f>H19+H34+H47+H48</f>
        <v>0</v>
      </c>
      <c r="I49" s="51">
        <f>I19+I34+I47+I48</f>
        <v>0</v>
      </c>
    </row>
    <row r="50" spans="1:9" x14ac:dyDescent="0.2">
      <c r="A50" s="305" t="s">
        <v>258</v>
      </c>
      <c r="B50" s="305"/>
      <c r="C50" s="305"/>
      <c r="D50" s="305"/>
      <c r="E50" s="305"/>
      <c r="F50" s="305"/>
      <c r="G50" s="28">
        <v>41</v>
      </c>
      <c r="H50" s="50"/>
      <c r="I50" s="50"/>
    </row>
    <row r="51" spans="1:9" ht="31.9" customHeight="1" x14ac:dyDescent="0.2">
      <c r="A51" s="300" t="s">
        <v>301</v>
      </c>
      <c r="B51" s="300"/>
      <c r="C51" s="300"/>
      <c r="D51" s="300"/>
      <c r="E51" s="300"/>
      <c r="F51" s="300"/>
      <c r="G51" s="30">
        <v>42</v>
      </c>
      <c r="H51" s="52">
        <f>H50+H49</f>
        <v>0</v>
      </c>
      <c r="I51" s="52">
        <f>I50+I49</f>
        <v>0</v>
      </c>
    </row>
  </sheetData>
  <sheetProtection algorithmName="SHA-512" hashValue="HjhoiWIuw8Bc0McNTobK4lnEq371UElS5eGWV+hWGK6RKYepD5caMC7bzK5I4sTbv0vxytm9x1VqSrHkZybjMw==" saltValue="MfDj88pqoB/8Pn+SH26Ro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2"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75" x14ac:dyDescent="0.2"/>
  <cols>
    <col min="1" max="4" width="9.140625" style="1"/>
    <col min="5" max="5" width="10.140625" style="1" bestFit="1" customWidth="1"/>
    <col min="6" max="7" width="9.140625" style="1"/>
    <col min="8" max="8" width="8.85546875" style="54" customWidth="1"/>
    <col min="9" max="10" width="9.85546875" style="54" customWidth="1"/>
    <col min="11" max="23" width="9.140625" style="54" customWidth="1"/>
    <col min="24"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4" t="s">
        <v>302</v>
      </c>
      <c r="B1" s="335"/>
      <c r="C1" s="335"/>
      <c r="D1" s="335"/>
      <c r="E1" s="335"/>
      <c r="F1" s="335"/>
      <c r="G1" s="335"/>
      <c r="H1" s="335"/>
      <c r="I1" s="335"/>
      <c r="J1" s="335"/>
      <c r="K1" s="53"/>
    </row>
    <row r="2" spans="1:23" ht="15.75" x14ac:dyDescent="0.2">
      <c r="A2" s="2"/>
      <c r="B2" s="3"/>
      <c r="C2" s="336" t="s">
        <v>303</v>
      </c>
      <c r="D2" s="336"/>
      <c r="E2" s="10">
        <v>43466</v>
      </c>
      <c r="F2" s="4" t="s">
        <v>0</v>
      </c>
      <c r="G2" s="10">
        <v>43555</v>
      </c>
      <c r="H2" s="55"/>
      <c r="I2" s="55"/>
      <c r="J2" s="55"/>
      <c r="K2" s="56"/>
      <c r="V2" s="57" t="s">
        <v>355</v>
      </c>
    </row>
    <row r="3" spans="1:23" ht="13.5" customHeight="1" thickBot="1" x14ac:dyDescent="0.25">
      <c r="A3" s="338" t="s">
        <v>304</v>
      </c>
      <c r="B3" s="339"/>
      <c r="C3" s="339"/>
      <c r="D3" s="339"/>
      <c r="E3" s="339"/>
      <c r="F3" s="339"/>
      <c r="G3" s="342" t="s">
        <v>3</v>
      </c>
      <c r="H3" s="325" t="s">
        <v>305</v>
      </c>
      <c r="I3" s="325"/>
      <c r="J3" s="325"/>
      <c r="K3" s="325"/>
      <c r="L3" s="325"/>
      <c r="M3" s="325"/>
      <c r="N3" s="325"/>
      <c r="O3" s="325"/>
      <c r="P3" s="325"/>
      <c r="Q3" s="325"/>
      <c r="R3" s="325"/>
      <c r="S3" s="325"/>
      <c r="T3" s="325"/>
      <c r="U3" s="325"/>
      <c r="V3" s="325" t="s">
        <v>306</v>
      </c>
      <c r="W3" s="327" t="s">
        <v>307</v>
      </c>
    </row>
    <row r="4" spans="1:23" ht="79.5" thickBot="1" x14ac:dyDescent="0.25">
      <c r="A4" s="340"/>
      <c r="B4" s="341"/>
      <c r="C4" s="341"/>
      <c r="D4" s="341"/>
      <c r="E4" s="341"/>
      <c r="F4" s="341"/>
      <c r="G4" s="343"/>
      <c r="H4" s="58" t="s">
        <v>308</v>
      </c>
      <c r="I4" s="58" t="s">
        <v>309</v>
      </c>
      <c r="J4" s="58" t="s">
        <v>310</v>
      </c>
      <c r="K4" s="58" t="s">
        <v>311</v>
      </c>
      <c r="L4" s="58" t="s">
        <v>312</v>
      </c>
      <c r="M4" s="58" t="s">
        <v>313</v>
      </c>
      <c r="N4" s="58" t="s">
        <v>314</v>
      </c>
      <c r="O4" s="58" t="s">
        <v>315</v>
      </c>
      <c r="P4" s="58" t="s">
        <v>316</v>
      </c>
      <c r="Q4" s="58" t="s">
        <v>317</v>
      </c>
      <c r="R4" s="58" t="s">
        <v>318</v>
      </c>
      <c r="S4" s="58" t="s">
        <v>319</v>
      </c>
      <c r="T4" s="58" t="s">
        <v>320</v>
      </c>
      <c r="U4" s="58" t="s">
        <v>321</v>
      </c>
      <c r="V4" s="326"/>
      <c r="W4" s="328"/>
    </row>
    <row r="5" spans="1:23" ht="33.75" x14ac:dyDescent="0.2">
      <c r="A5" s="329">
        <v>1</v>
      </c>
      <c r="B5" s="330"/>
      <c r="C5" s="330"/>
      <c r="D5" s="330"/>
      <c r="E5" s="330"/>
      <c r="F5" s="330"/>
      <c r="G5" s="5">
        <v>2</v>
      </c>
      <c r="H5" s="59" t="s">
        <v>207</v>
      </c>
      <c r="I5" s="60" t="s">
        <v>208</v>
      </c>
      <c r="J5" s="59" t="s">
        <v>356</v>
      </c>
      <c r="K5" s="60" t="s">
        <v>357</v>
      </c>
      <c r="L5" s="59" t="s">
        <v>358</v>
      </c>
      <c r="M5" s="60" t="s">
        <v>359</v>
      </c>
      <c r="N5" s="59" t="s">
        <v>360</v>
      </c>
      <c r="O5" s="60" t="s">
        <v>361</v>
      </c>
      <c r="P5" s="59" t="s">
        <v>362</v>
      </c>
      <c r="Q5" s="60" t="s">
        <v>363</v>
      </c>
      <c r="R5" s="59" t="s">
        <v>364</v>
      </c>
      <c r="S5" s="60" t="s">
        <v>365</v>
      </c>
      <c r="T5" s="59" t="s">
        <v>366</v>
      </c>
      <c r="U5" s="59" t="s">
        <v>367</v>
      </c>
      <c r="V5" s="59" t="s">
        <v>368</v>
      </c>
      <c r="W5" s="61" t="s">
        <v>369</v>
      </c>
    </row>
    <row r="6" spans="1:23" x14ac:dyDescent="0.2">
      <c r="A6" s="331" t="s">
        <v>322</v>
      </c>
      <c r="B6" s="331"/>
      <c r="C6" s="331"/>
      <c r="D6" s="331"/>
      <c r="E6" s="331"/>
      <c r="F6" s="331"/>
      <c r="G6" s="331"/>
      <c r="H6" s="331"/>
      <c r="I6" s="331"/>
      <c r="J6" s="331"/>
      <c r="K6" s="331"/>
      <c r="L6" s="331"/>
      <c r="M6" s="331"/>
      <c r="N6" s="332"/>
      <c r="O6" s="332"/>
      <c r="P6" s="332"/>
      <c r="Q6" s="332"/>
      <c r="R6" s="332"/>
      <c r="S6" s="332"/>
      <c r="T6" s="332"/>
      <c r="U6" s="332"/>
      <c r="V6" s="332"/>
      <c r="W6" s="333"/>
    </row>
    <row r="7" spans="1:23" x14ac:dyDescent="0.2">
      <c r="A7" s="323" t="s">
        <v>374</v>
      </c>
      <c r="B7" s="323"/>
      <c r="C7" s="323"/>
      <c r="D7" s="323"/>
      <c r="E7" s="323"/>
      <c r="F7" s="323"/>
      <c r="G7" s="6">
        <v>1</v>
      </c>
      <c r="H7" s="62">
        <v>133165000</v>
      </c>
      <c r="I7" s="62"/>
      <c r="J7" s="62">
        <v>6658250</v>
      </c>
      <c r="K7" s="62">
        <v>14895346</v>
      </c>
      <c r="L7" s="62">
        <v>280440</v>
      </c>
      <c r="M7" s="62"/>
      <c r="N7" s="62"/>
      <c r="O7" s="62"/>
      <c r="P7" s="62"/>
      <c r="Q7" s="62"/>
      <c r="R7" s="62"/>
      <c r="S7" s="62">
        <v>13249718</v>
      </c>
      <c r="T7" s="62">
        <v>67886182</v>
      </c>
      <c r="U7" s="63">
        <f>H7+I7+J7+K7-L7+M7+N7+O7+P7+Q7+R7+S7+T7</f>
        <v>235574056</v>
      </c>
      <c r="V7" s="62"/>
      <c r="W7" s="63">
        <f>U7+V7</f>
        <v>235574056</v>
      </c>
    </row>
    <row r="8" spans="1:23" x14ac:dyDescent="0.2">
      <c r="A8" s="316" t="s">
        <v>323</v>
      </c>
      <c r="B8" s="316"/>
      <c r="C8" s="316"/>
      <c r="D8" s="316"/>
      <c r="E8" s="316"/>
      <c r="F8" s="316"/>
      <c r="G8" s="6">
        <v>2</v>
      </c>
      <c r="H8" s="62"/>
      <c r="I8" s="62"/>
      <c r="J8" s="62"/>
      <c r="K8" s="62"/>
      <c r="L8" s="62"/>
      <c r="M8" s="62"/>
      <c r="N8" s="62"/>
      <c r="O8" s="62"/>
      <c r="P8" s="62"/>
      <c r="Q8" s="62"/>
      <c r="R8" s="62"/>
      <c r="S8" s="62">
        <v>-944193</v>
      </c>
      <c r="T8" s="62"/>
      <c r="U8" s="63">
        <f t="shared" ref="U8:U9" si="0">H8+I8+J8+K8-L8+M8+N8+O8+P8+Q8+R8+S8+T8</f>
        <v>-944193</v>
      </c>
      <c r="V8" s="62"/>
      <c r="W8" s="63">
        <f t="shared" ref="W8:W9" si="1">U8+V8</f>
        <v>-944193</v>
      </c>
    </row>
    <row r="9" spans="1:23" x14ac:dyDescent="0.2">
      <c r="A9" s="316" t="s">
        <v>324</v>
      </c>
      <c r="B9" s="316"/>
      <c r="C9" s="316"/>
      <c r="D9" s="316"/>
      <c r="E9" s="316"/>
      <c r="F9" s="316"/>
      <c r="G9" s="6">
        <v>3</v>
      </c>
      <c r="H9" s="62"/>
      <c r="I9" s="62"/>
      <c r="J9" s="62"/>
      <c r="K9" s="62"/>
      <c r="L9" s="62"/>
      <c r="M9" s="62"/>
      <c r="N9" s="62"/>
      <c r="O9" s="62"/>
      <c r="P9" s="62"/>
      <c r="Q9" s="62"/>
      <c r="R9" s="62"/>
      <c r="S9" s="62"/>
      <c r="T9" s="62"/>
      <c r="U9" s="63">
        <f t="shared" si="0"/>
        <v>0</v>
      </c>
      <c r="V9" s="62"/>
      <c r="W9" s="63">
        <f t="shared" si="1"/>
        <v>0</v>
      </c>
    </row>
    <row r="10" spans="1:23" ht="24" customHeight="1" x14ac:dyDescent="0.2">
      <c r="A10" s="337" t="s">
        <v>375</v>
      </c>
      <c r="B10" s="337"/>
      <c r="C10" s="337"/>
      <c r="D10" s="337"/>
      <c r="E10" s="337"/>
      <c r="F10" s="337"/>
      <c r="G10" s="7">
        <v>4</v>
      </c>
      <c r="H10" s="63">
        <f>H7+H8+H9</f>
        <v>133165000</v>
      </c>
      <c r="I10" s="63">
        <f t="shared" ref="I10:W10" si="2">I7+I8+I9</f>
        <v>0</v>
      </c>
      <c r="J10" s="63">
        <f t="shared" si="2"/>
        <v>6658250</v>
      </c>
      <c r="K10" s="63">
        <f>K7+K8+K9</f>
        <v>14895346</v>
      </c>
      <c r="L10" s="63">
        <f t="shared" si="2"/>
        <v>280440</v>
      </c>
      <c r="M10" s="63">
        <f t="shared" si="2"/>
        <v>0</v>
      </c>
      <c r="N10" s="63">
        <f t="shared" si="2"/>
        <v>0</v>
      </c>
      <c r="O10" s="63">
        <f t="shared" si="2"/>
        <v>0</v>
      </c>
      <c r="P10" s="63">
        <f t="shared" si="2"/>
        <v>0</v>
      </c>
      <c r="Q10" s="63">
        <f t="shared" si="2"/>
        <v>0</v>
      </c>
      <c r="R10" s="63">
        <f t="shared" si="2"/>
        <v>0</v>
      </c>
      <c r="S10" s="63">
        <f t="shared" si="2"/>
        <v>12305525</v>
      </c>
      <c r="T10" s="63">
        <f t="shared" si="2"/>
        <v>67886182</v>
      </c>
      <c r="U10" s="63">
        <f t="shared" si="2"/>
        <v>234629863</v>
      </c>
      <c r="V10" s="63">
        <f t="shared" si="2"/>
        <v>0</v>
      </c>
      <c r="W10" s="63">
        <f t="shared" si="2"/>
        <v>234629863</v>
      </c>
    </row>
    <row r="11" spans="1:23" x14ac:dyDescent="0.2">
      <c r="A11" s="316" t="s">
        <v>325</v>
      </c>
      <c r="B11" s="316"/>
      <c r="C11" s="316"/>
      <c r="D11" s="316"/>
      <c r="E11" s="316"/>
      <c r="F11" s="316"/>
      <c r="G11" s="6">
        <v>5</v>
      </c>
      <c r="H11" s="64">
        <v>0</v>
      </c>
      <c r="I11" s="64">
        <v>0</v>
      </c>
      <c r="J11" s="64">
        <v>0</v>
      </c>
      <c r="K11" s="64">
        <v>0</v>
      </c>
      <c r="L11" s="64">
        <v>0</v>
      </c>
      <c r="M11" s="64">
        <v>0</v>
      </c>
      <c r="N11" s="64">
        <v>0</v>
      </c>
      <c r="O11" s="64">
        <v>0</v>
      </c>
      <c r="P11" s="64">
        <v>0</v>
      </c>
      <c r="Q11" s="64">
        <v>0</v>
      </c>
      <c r="R11" s="64">
        <v>0</v>
      </c>
      <c r="S11" s="64">
        <v>0</v>
      </c>
      <c r="T11" s="62">
        <v>113643815</v>
      </c>
      <c r="U11" s="63">
        <f>H11+I11+J11+K11-L11+M11+N11+O11+P11+Q11+R11+S11+T11</f>
        <v>113643815</v>
      </c>
      <c r="V11" s="62"/>
      <c r="W11" s="63">
        <f t="shared" ref="W11:W28" si="3">U11+V11</f>
        <v>113643815</v>
      </c>
    </row>
    <row r="12" spans="1:23" x14ac:dyDescent="0.2">
      <c r="A12" s="316" t="s">
        <v>326</v>
      </c>
      <c r="B12" s="316"/>
      <c r="C12" s="316"/>
      <c r="D12" s="316"/>
      <c r="E12" s="316"/>
      <c r="F12" s="316"/>
      <c r="G12" s="6">
        <v>6</v>
      </c>
      <c r="H12" s="64">
        <v>0</v>
      </c>
      <c r="I12" s="64">
        <v>0</v>
      </c>
      <c r="J12" s="64">
        <v>0</v>
      </c>
      <c r="K12" s="64">
        <v>0</v>
      </c>
      <c r="L12" s="64">
        <v>0</v>
      </c>
      <c r="M12" s="64">
        <v>0</v>
      </c>
      <c r="N12" s="62"/>
      <c r="O12" s="64">
        <v>0</v>
      </c>
      <c r="P12" s="64">
        <v>0</v>
      </c>
      <c r="Q12" s="64">
        <v>0</v>
      </c>
      <c r="R12" s="64">
        <v>0</v>
      </c>
      <c r="S12" s="64">
        <v>0</v>
      </c>
      <c r="T12" s="64">
        <v>0</v>
      </c>
      <c r="U12" s="63">
        <f t="shared" ref="U12:U28" si="4">H12+I12+J12+K12-L12+M12+N12+O12+P12+Q12+R12+S12+T12</f>
        <v>0</v>
      </c>
      <c r="V12" s="62"/>
      <c r="W12" s="63">
        <f t="shared" si="3"/>
        <v>0</v>
      </c>
    </row>
    <row r="13" spans="1:23" ht="26.25" customHeight="1" x14ac:dyDescent="0.2">
      <c r="A13" s="316" t="s">
        <v>327</v>
      </c>
      <c r="B13" s="316"/>
      <c r="C13" s="316"/>
      <c r="D13" s="316"/>
      <c r="E13" s="316"/>
      <c r="F13" s="316"/>
      <c r="G13" s="6">
        <v>7</v>
      </c>
      <c r="H13" s="64">
        <v>0</v>
      </c>
      <c r="I13" s="64">
        <v>0</v>
      </c>
      <c r="J13" s="64">
        <v>0</v>
      </c>
      <c r="K13" s="64">
        <v>0</v>
      </c>
      <c r="L13" s="64">
        <v>0</v>
      </c>
      <c r="M13" s="64">
        <v>0</v>
      </c>
      <c r="N13" s="64">
        <v>0</v>
      </c>
      <c r="O13" s="62"/>
      <c r="P13" s="64">
        <v>0</v>
      </c>
      <c r="Q13" s="64">
        <v>0</v>
      </c>
      <c r="R13" s="64">
        <v>0</v>
      </c>
      <c r="S13" s="62"/>
      <c r="T13" s="62"/>
      <c r="U13" s="63">
        <f t="shared" si="4"/>
        <v>0</v>
      </c>
      <c r="V13" s="62"/>
      <c r="W13" s="63">
        <f t="shared" si="3"/>
        <v>0</v>
      </c>
    </row>
    <row r="14" spans="1:23" ht="29.25" customHeight="1" x14ac:dyDescent="0.2">
      <c r="A14" s="316" t="s">
        <v>328</v>
      </c>
      <c r="B14" s="316"/>
      <c r="C14" s="316"/>
      <c r="D14" s="316"/>
      <c r="E14" s="316"/>
      <c r="F14" s="316"/>
      <c r="G14" s="6">
        <v>8</v>
      </c>
      <c r="H14" s="64">
        <v>0</v>
      </c>
      <c r="I14" s="64">
        <v>0</v>
      </c>
      <c r="J14" s="64">
        <v>0</v>
      </c>
      <c r="K14" s="64">
        <v>0</v>
      </c>
      <c r="L14" s="64">
        <v>0</v>
      </c>
      <c r="M14" s="64">
        <v>0</v>
      </c>
      <c r="N14" s="64">
        <v>0</v>
      </c>
      <c r="O14" s="64">
        <v>0</v>
      </c>
      <c r="P14" s="62"/>
      <c r="Q14" s="64">
        <v>0</v>
      </c>
      <c r="R14" s="64">
        <v>0</v>
      </c>
      <c r="S14" s="62"/>
      <c r="T14" s="62"/>
      <c r="U14" s="63">
        <f t="shared" si="4"/>
        <v>0</v>
      </c>
      <c r="V14" s="62"/>
      <c r="W14" s="63">
        <f t="shared" si="3"/>
        <v>0</v>
      </c>
    </row>
    <row r="15" spans="1:23" x14ac:dyDescent="0.2">
      <c r="A15" s="316" t="s">
        <v>329</v>
      </c>
      <c r="B15" s="316"/>
      <c r="C15" s="316"/>
      <c r="D15" s="316"/>
      <c r="E15" s="316"/>
      <c r="F15" s="316"/>
      <c r="G15" s="6">
        <v>9</v>
      </c>
      <c r="H15" s="64">
        <v>0</v>
      </c>
      <c r="I15" s="64">
        <v>0</v>
      </c>
      <c r="J15" s="64">
        <v>0</v>
      </c>
      <c r="K15" s="64">
        <v>0</v>
      </c>
      <c r="L15" s="64">
        <v>0</v>
      </c>
      <c r="M15" s="64">
        <v>0</v>
      </c>
      <c r="N15" s="64">
        <v>0</v>
      </c>
      <c r="O15" s="64">
        <v>0</v>
      </c>
      <c r="P15" s="64">
        <v>0</v>
      </c>
      <c r="Q15" s="62"/>
      <c r="R15" s="64">
        <v>0</v>
      </c>
      <c r="S15" s="62"/>
      <c r="T15" s="62"/>
      <c r="U15" s="63">
        <f t="shared" si="4"/>
        <v>0</v>
      </c>
      <c r="V15" s="62"/>
      <c r="W15" s="63">
        <f t="shared" si="3"/>
        <v>0</v>
      </c>
    </row>
    <row r="16" spans="1:23" ht="28.5" customHeight="1" x14ac:dyDescent="0.2">
      <c r="A16" s="316" t="s">
        <v>330</v>
      </c>
      <c r="B16" s="316"/>
      <c r="C16" s="316"/>
      <c r="D16" s="316"/>
      <c r="E16" s="316"/>
      <c r="F16" s="316"/>
      <c r="G16" s="6">
        <v>10</v>
      </c>
      <c r="H16" s="64">
        <v>0</v>
      </c>
      <c r="I16" s="64">
        <v>0</v>
      </c>
      <c r="J16" s="64">
        <v>0</v>
      </c>
      <c r="K16" s="64">
        <v>0</v>
      </c>
      <c r="L16" s="64">
        <v>0</v>
      </c>
      <c r="M16" s="64">
        <v>0</v>
      </c>
      <c r="N16" s="64">
        <v>0</v>
      </c>
      <c r="O16" s="64">
        <v>0</v>
      </c>
      <c r="P16" s="64">
        <v>0</v>
      </c>
      <c r="Q16" s="64">
        <v>0</v>
      </c>
      <c r="R16" s="62"/>
      <c r="S16" s="62"/>
      <c r="T16" s="62"/>
      <c r="U16" s="63">
        <f t="shared" si="4"/>
        <v>0</v>
      </c>
      <c r="V16" s="62"/>
      <c r="W16" s="63">
        <f t="shared" si="3"/>
        <v>0</v>
      </c>
    </row>
    <row r="17" spans="1:23" ht="23.25" customHeight="1" x14ac:dyDescent="0.2">
      <c r="A17" s="316" t="s">
        <v>331</v>
      </c>
      <c r="B17" s="316"/>
      <c r="C17" s="316"/>
      <c r="D17" s="316"/>
      <c r="E17" s="316"/>
      <c r="F17" s="316"/>
      <c r="G17" s="6">
        <v>11</v>
      </c>
      <c r="H17" s="64">
        <v>0</v>
      </c>
      <c r="I17" s="64">
        <v>0</v>
      </c>
      <c r="J17" s="64">
        <v>0</v>
      </c>
      <c r="K17" s="64">
        <v>0</v>
      </c>
      <c r="L17" s="64">
        <v>0</v>
      </c>
      <c r="M17" s="64">
        <v>0</v>
      </c>
      <c r="N17" s="62"/>
      <c r="O17" s="62"/>
      <c r="P17" s="62"/>
      <c r="Q17" s="62"/>
      <c r="R17" s="62"/>
      <c r="S17" s="62"/>
      <c r="T17" s="62"/>
      <c r="U17" s="63">
        <f t="shared" si="4"/>
        <v>0</v>
      </c>
      <c r="V17" s="62"/>
      <c r="W17" s="63">
        <f t="shared" si="3"/>
        <v>0</v>
      </c>
    </row>
    <row r="18" spans="1:23" x14ac:dyDescent="0.2">
      <c r="A18" s="316" t="s">
        <v>332</v>
      </c>
      <c r="B18" s="316"/>
      <c r="C18" s="316"/>
      <c r="D18" s="316"/>
      <c r="E18" s="316"/>
      <c r="F18" s="316"/>
      <c r="G18" s="6">
        <v>12</v>
      </c>
      <c r="H18" s="64">
        <v>0</v>
      </c>
      <c r="I18" s="64">
        <v>0</v>
      </c>
      <c r="J18" s="64">
        <v>0</v>
      </c>
      <c r="K18" s="64">
        <v>0</v>
      </c>
      <c r="L18" s="64">
        <v>0</v>
      </c>
      <c r="M18" s="64">
        <v>0</v>
      </c>
      <c r="N18" s="62"/>
      <c r="O18" s="62"/>
      <c r="P18" s="62"/>
      <c r="Q18" s="62"/>
      <c r="R18" s="62"/>
      <c r="S18" s="62"/>
      <c r="T18" s="62"/>
      <c r="U18" s="63">
        <f t="shared" si="4"/>
        <v>0</v>
      </c>
      <c r="V18" s="62"/>
      <c r="W18" s="63">
        <f t="shared" si="3"/>
        <v>0</v>
      </c>
    </row>
    <row r="19" spans="1:23" x14ac:dyDescent="0.2">
      <c r="A19" s="316" t="s">
        <v>333</v>
      </c>
      <c r="B19" s="316"/>
      <c r="C19" s="316"/>
      <c r="D19" s="316"/>
      <c r="E19" s="316"/>
      <c r="F19" s="316"/>
      <c r="G19" s="6">
        <v>13</v>
      </c>
      <c r="H19" s="62"/>
      <c r="I19" s="62"/>
      <c r="J19" s="62"/>
      <c r="K19" s="62">
        <v>-22800</v>
      </c>
      <c r="L19" s="62">
        <v>-39900</v>
      </c>
      <c r="M19" s="62"/>
      <c r="N19" s="62"/>
      <c r="O19" s="62"/>
      <c r="P19" s="62"/>
      <c r="Q19" s="62"/>
      <c r="R19" s="62"/>
      <c r="S19" s="62">
        <v>-39986</v>
      </c>
      <c r="T19" s="62"/>
      <c r="U19" s="63">
        <f t="shared" si="4"/>
        <v>-22886</v>
      </c>
      <c r="V19" s="62"/>
      <c r="W19" s="63">
        <f t="shared" si="3"/>
        <v>-22886</v>
      </c>
    </row>
    <row r="20" spans="1:23" x14ac:dyDescent="0.2">
      <c r="A20" s="316" t="s">
        <v>334</v>
      </c>
      <c r="B20" s="316"/>
      <c r="C20" s="316"/>
      <c r="D20" s="316"/>
      <c r="E20" s="316"/>
      <c r="F20" s="316"/>
      <c r="G20" s="6">
        <v>14</v>
      </c>
      <c r="H20" s="64">
        <v>0</v>
      </c>
      <c r="I20" s="64">
        <v>0</v>
      </c>
      <c r="J20" s="64">
        <v>0</v>
      </c>
      <c r="K20" s="64">
        <v>0</v>
      </c>
      <c r="L20" s="64">
        <v>0</v>
      </c>
      <c r="M20" s="64">
        <v>0</v>
      </c>
      <c r="N20" s="62"/>
      <c r="O20" s="62"/>
      <c r="P20" s="62"/>
      <c r="Q20" s="62"/>
      <c r="R20" s="62"/>
      <c r="S20" s="62"/>
      <c r="T20" s="62"/>
      <c r="U20" s="63">
        <f t="shared" si="4"/>
        <v>0</v>
      </c>
      <c r="V20" s="62"/>
      <c r="W20" s="63">
        <f t="shared" si="3"/>
        <v>0</v>
      </c>
    </row>
    <row r="21" spans="1:23" ht="30.75" customHeight="1" x14ac:dyDescent="0.2">
      <c r="A21" s="316" t="s">
        <v>335</v>
      </c>
      <c r="B21" s="316"/>
      <c r="C21" s="316"/>
      <c r="D21" s="316"/>
      <c r="E21" s="316"/>
      <c r="F21" s="316"/>
      <c r="G21" s="6">
        <v>15</v>
      </c>
      <c r="H21" s="62"/>
      <c r="I21" s="62"/>
      <c r="J21" s="62"/>
      <c r="K21" s="62"/>
      <c r="L21" s="62"/>
      <c r="M21" s="62"/>
      <c r="N21" s="62"/>
      <c r="O21" s="62"/>
      <c r="P21" s="62"/>
      <c r="Q21" s="62"/>
      <c r="R21" s="62"/>
      <c r="S21" s="62"/>
      <c r="T21" s="62"/>
      <c r="U21" s="63">
        <f t="shared" si="4"/>
        <v>0</v>
      </c>
      <c r="V21" s="62"/>
      <c r="W21" s="63">
        <f t="shared" si="3"/>
        <v>0</v>
      </c>
    </row>
    <row r="22" spans="1:23" ht="28.5" customHeight="1" x14ac:dyDescent="0.2">
      <c r="A22" s="316" t="s">
        <v>336</v>
      </c>
      <c r="B22" s="316"/>
      <c r="C22" s="316"/>
      <c r="D22" s="316"/>
      <c r="E22" s="316"/>
      <c r="F22" s="316"/>
      <c r="G22" s="6">
        <v>16</v>
      </c>
      <c r="H22" s="62"/>
      <c r="I22" s="62"/>
      <c r="J22" s="62"/>
      <c r="K22" s="62"/>
      <c r="L22" s="62"/>
      <c r="M22" s="62"/>
      <c r="N22" s="62"/>
      <c r="O22" s="62"/>
      <c r="P22" s="62"/>
      <c r="Q22" s="62"/>
      <c r="R22" s="62"/>
      <c r="S22" s="62"/>
      <c r="T22" s="62"/>
      <c r="U22" s="63">
        <f t="shared" si="4"/>
        <v>0</v>
      </c>
      <c r="V22" s="62"/>
      <c r="W22" s="63">
        <f t="shared" si="3"/>
        <v>0</v>
      </c>
    </row>
    <row r="23" spans="1:23" ht="26.25" customHeight="1" x14ac:dyDescent="0.2">
      <c r="A23" s="316" t="s">
        <v>337</v>
      </c>
      <c r="B23" s="316"/>
      <c r="C23" s="316"/>
      <c r="D23" s="316"/>
      <c r="E23" s="316"/>
      <c r="F23" s="316"/>
      <c r="G23" s="6">
        <v>17</v>
      </c>
      <c r="H23" s="62"/>
      <c r="I23" s="62"/>
      <c r="J23" s="62"/>
      <c r="K23" s="62"/>
      <c r="L23" s="62"/>
      <c r="M23" s="62"/>
      <c r="N23" s="62"/>
      <c r="O23" s="62"/>
      <c r="P23" s="62"/>
      <c r="Q23" s="62"/>
      <c r="R23" s="62"/>
      <c r="S23" s="62"/>
      <c r="T23" s="62"/>
      <c r="U23" s="63">
        <f t="shared" si="4"/>
        <v>0</v>
      </c>
      <c r="V23" s="62"/>
      <c r="W23" s="63">
        <f t="shared" si="3"/>
        <v>0</v>
      </c>
    </row>
    <row r="24" spans="1:23" x14ac:dyDescent="0.2">
      <c r="A24" s="316" t="s">
        <v>338</v>
      </c>
      <c r="B24" s="316"/>
      <c r="C24" s="316"/>
      <c r="D24" s="316"/>
      <c r="E24" s="316"/>
      <c r="F24" s="316"/>
      <c r="G24" s="6">
        <v>18</v>
      </c>
      <c r="H24" s="62"/>
      <c r="I24" s="62"/>
      <c r="J24" s="62"/>
      <c r="K24" s="62"/>
      <c r="L24" s="62"/>
      <c r="M24" s="62"/>
      <c r="N24" s="62"/>
      <c r="O24" s="62"/>
      <c r="P24" s="62"/>
      <c r="Q24" s="62"/>
      <c r="R24" s="62"/>
      <c r="S24" s="62"/>
      <c r="T24" s="62"/>
      <c r="U24" s="63">
        <f t="shared" si="4"/>
        <v>0</v>
      </c>
      <c r="V24" s="62"/>
      <c r="W24" s="63">
        <f t="shared" si="3"/>
        <v>0</v>
      </c>
    </row>
    <row r="25" spans="1:23" x14ac:dyDescent="0.2">
      <c r="A25" s="316" t="s">
        <v>339</v>
      </c>
      <c r="B25" s="316"/>
      <c r="C25" s="316"/>
      <c r="D25" s="316"/>
      <c r="E25" s="316"/>
      <c r="F25" s="316"/>
      <c r="G25" s="6">
        <v>19</v>
      </c>
      <c r="H25" s="62"/>
      <c r="I25" s="62"/>
      <c r="J25" s="62"/>
      <c r="K25" s="62"/>
      <c r="L25" s="62"/>
      <c r="M25" s="62"/>
      <c r="N25" s="62"/>
      <c r="O25" s="62"/>
      <c r="P25" s="62"/>
      <c r="Q25" s="62"/>
      <c r="R25" s="62"/>
      <c r="S25" s="62">
        <v>-43271768</v>
      </c>
      <c r="T25" s="62"/>
      <c r="U25" s="63">
        <f t="shared" si="4"/>
        <v>-43271768</v>
      </c>
      <c r="V25" s="62"/>
      <c r="W25" s="63">
        <f t="shared" si="3"/>
        <v>-43271768</v>
      </c>
    </row>
    <row r="26" spans="1:23" x14ac:dyDescent="0.2">
      <c r="A26" s="316" t="s">
        <v>340</v>
      </c>
      <c r="B26" s="316"/>
      <c r="C26" s="316"/>
      <c r="D26" s="316"/>
      <c r="E26" s="316"/>
      <c r="F26" s="316"/>
      <c r="G26" s="6">
        <v>20</v>
      </c>
      <c r="H26" s="62"/>
      <c r="I26" s="62"/>
      <c r="J26" s="62"/>
      <c r="K26" s="62"/>
      <c r="L26" s="62"/>
      <c r="M26" s="62"/>
      <c r="N26" s="62"/>
      <c r="O26" s="62"/>
      <c r="P26" s="62"/>
      <c r="Q26" s="62"/>
      <c r="R26" s="62"/>
      <c r="S26" s="62"/>
      <c r="T26" s="62"/>
      <c r="U26" s="63">
        <f t="shared" si="4"/>
        <v>0</v>
      </c>
      <c r="V26" s="62"/>
      <c r="W26" s="63">
        <f t="shared" si="3"/>
        <v>0</v>
      </c>
    </row>
    <row r="27" spans="1:23" x14ac:dyDescent="0.2">
      <c r="A27" s="316" t="s">
        <v>341</v>
      </c>
      <c r="B27" s="316"/>
      <c r="C27" s="316"/>
      <c r="D27" s="316"/>
      <c r="E27" s="316"/>
      <c r="F27" s="316"/>
      <c r="G27" s="6">
        <v>21</v>
      </c>
      <c r="H27" s="62"/>
      <c r="I27" s="62"/>
      <c r="J27" s="62"/>
      <c r="K27" s="62"/>
      <c r="L27" s="62"/>
      <c r="M27" s="62"/>
      <c r="N27" s="62"/>
      <c r="O27" s="62"/>
      <c r="P27" s="62"/>
      <c r="Q27" s="62"/>
      <c r="R27" s="62"/>
      <c r="S27" s="62">
        <v>67886182</v>
      </c>
      <c r="T27" s="62">
        <v>-67886182</v>
      </c>
      <c r="U27" s="63">
        <f t="shared" si="4"/>
        <v>0</v>
      </c>
      <c r="V27" s="62"/>
      <c r="W27" s="63">
        <f t="shared" si="3"/>
        <v>0</v>
      </c>
    </row>
    <row r="28" spans="1:23" x14ac:dyDescent="0.2">
      <c r="A28" s="316" t="s">
        <v>342</v>
      </c>
      <c r="B28" s="316"/>
      <c r="C28" s="316"/>
      <c r="D28" s="316"/>
      <c r="E28" s="316"/>
      <c r="F28" s="316"/>
      <c r="G28" s="6">
        <v>22</v>
      </c>
      <c r="H28" s="62"/>
      <c r="I28" s="62"/>
      <c r="J28" s="62"/>
      <c r="K28" s="62"/>
      <c r="L28" s="62"/>
      <c r="M28" s="62"/>
      <c r="N28" s="62"/>
      <c r="O28" s="62"/>
      <c r="P28" s="62"/>
      <c r="Q28" s="62"/>
      <c r="R28" s="62"/>
      <c r="S28" s="62"/>
      <c r="T28" s="62"/>
      <c r="U28" s="63">
        <f t="shared" si="4"/>
        <v>0</v>
      </c>
      <c r="V28" s="62"/>
      <c r="W28" s="63">
        <f t="shared" si="3"/>
        <v>0</v>
      </c>
    </row>
    <row r="29" spans="1:23" ht="21.75" customHeight="1" x14ac:dyDescent="0.2">
      <c r="A29" s="324" t="s">
        <v>376</v>
      </c>
      <c r="B29" s="324"/>
      <c r="C29" s="324"/>
      <c r="D29" s="324"/>
      <c r="E29" s="324"/>
      <c r="F29" s="324"/>
      <c r="G29" s="8">
        <v>23</v>
      </c>
      <c r="H29" s="65">
        <f>SUM(H10:H28)</f>
        <v>133165000</v>
      </c>
      <c r="I29" s="65">
        <f t="shared" ref="I29:W29" si="5">SUM(I10:I28)</f>
        <v>0</v>
      </c>
      <c r="J29" s="65">
        <f t="shared" si="5"/>
        <v>6658250</v>
      </c>
      <c r="K29" s="65">
        <f t="shared" si="5"/>
        <v>14872546</v>
      </c>
      <c r="L29" s="65">
        <f t="shared" si="5"/>
        <v>240540</v>
      </c>
      <c r="M29" s="65">
        <f t="shared" si="5"/>
        <v>0</v>
      </c>
      <c r="N29" s="65">
        <f t="shared" si="5"/>
        <v>0</v>
      </c>
      <c r="O29" s="65">
        <f t="shared" si="5"/>
        <v>0</v>
      </c>
      <c r="P29" s="65">
        <f t="shared" si="5"/>
        <v>0</v>
      </c>
      <c r="Q29" s="65">
        <f t="shared" si="5"/>
        <v>0</v>
      </c>
      <c r="R29" s="65">
        <f t="shared" si="5"/>
        <v>0</v>
      </c>
      <c r="S29" s="65">
        <f t="shared" si="5"/>
        <v>36879953</v>
      </c>
      <c r="T29" s="65">
        <f t="shared" si="5"/>
        <v>113643815</v>
      </c>
      <c r="U29" s="65">
        <f t="shared" si="5"/>
        <v>304979024</v>
      </c>
      <c r="V29" s="65">
        <f t="shared" si="5"/>
        <v>0</v>
      </c>
      <c r="W29" s="65">
        <f t="shared" si="5"/>
        <v>304979024</v>
      </c>
    </row>
    <row r="30" spans="1:23" x14ac:dyDescent="0.2">
      <c r="A30" s="318" t="s">
        <v>343</v>
      </c>
      <c r="B30" s="319"/>
      <c r="C30" s="319"/>
      <c r="D30" s="319"/>
      <c r="E30" s="319"/>
      <c r="F30" s="319"/>
      <c r="G30" s="319"/>
      <c r="H30" s="319"/>
      <c r="I30" s="319"/>
      <c r="J30" s="319"/>
      <c r="K30" s="319"/>
      <c r="L30" s="319"/>
      <c r="M30" s="319"/>
      <c r="N30" s="319"/>
      <c r="O30" s="319"/>
      <c r="P30" s="319"/>
      <c r="Q30" s="319"/>
      <c r="R30" s="319"/>
      <c r="S30" s="319"/>
      <c r="T30" s="319"/>
      <c r="U30" s="319"/>
      <c r="V30" s="319"/>
      <c r="W30" s="319"/>
    </row>
    <row r="31" spans="1:23" ht="36.75" customHeight="1" x14ac:dyDescent="0.2">
      <c r="A31" s="320" t="s">
        <v>344</v>
      </c>
      <c r="B31" s="320"/>
      <c r="C31" s="320"/>
      <c r="D31" s="320"/>
      <c r="E31" s="320"/>
      <c r="F31" s="320"/>
      <c r="G31" s="7">
        <v>24</v>
      </c>
      <c r="H31" s="63">
        <f>SUM(H12:H20)</f>
        <v>0</v>
      </c>
      <c r="I31" s="63">
        <f t="shared" ref="I31:W31" si="6">SUM(I12:I20)</f>
        <v>0</v>
      </c>
      <c r="J31" s="63">
        <f t="shared" si="6"/>
        <v>0</v>
      </c>
      <c r="K31" s="63">
        <f t="shared" si="6"/>
        <v>-22800</v>
      </c>
      <c r="L31" s="63">
        <f t="shared" si="6"/>
        <v>-39900</v>
      </c>
      <c r="M31" s="63">
        <f t="shared" si="6"/>
        <v>0</v>
      </c>
      <c r="N31" s="63">
        <f t="shared" si="6"/>
        <v>0</v>
      </c>
      <c r="O31" s="63">
        <f t="shared" si="6"/>
        <v>0</v>
      </c>
      <c r="P31" s="63">
        <f t="shared" si="6"/>
        <v>0</v>
      </c>
      <c r="Q31" s="63">
        <f t="shared" si="6"/>
        <v>0</v>
      </c>
      <c r="R31" s="63">
        <f t="shared" si="6"/>
        <v>0</v>
      </c>
      <c r="S31" s="63">
        <f t="shared" si="6"/>
        <v>-39986</v>
      </c>
      <c r="T31" s="63">
        <f t="shared" si="6"/>
        <v>0</v>
      </c>
      <c r="U31" s="63">
        <f t="shared" si="6"/>
        <v>-22886</v>
      </c>
      <c r="V31" s="63">
        <f t="shared" si="6"/>
        <v>0</v>
      </c>
      <c r="W31" s="63">
        <f t="shared" si="6"/>
        <v>-22886</v>
      </c>
    </row>
    <row r="32" spans="1:23" ht="31.5" customHeight="1" x14ac:dyDescent="0.2">
      <c r="A32" s="320" t="s">
        <v>345</v>
      </c>
      <c r="B32" s="320"/>
      <c r="C32" s="320"/>
      <c r="D32" s="320"/>
      <c r="E32" s="320"/>
      <c r="F32" s="320"/>
      <c r="G32" s="7">
        <v>25</v>
      </c>
      <c r="H32" s="63">
        <f>H11+H31</f>
        <v>0</v>
      </c>
      <c r="I32" s="63">
        <f t="shared" ref="I32:W32" si="7">I11+I31</f>
        <v>0</v>
      </c>
      <c r="J32" s="63">
        <f t="shared" si="7"/>
        <v>0</v>
      </c>
      <c r="K32" s="63">
        <f t="shared" si="7"/>
        <v>-22800</v>
      </c>
      <c r="L32" s="63">
        <f t="shared" si="7"/>
        <v>-39900</v>
      </c>
      <c r="M32" s="63">
        <f t="shared" si="7"/>
        <v>0</v>
      </c>
      <c r="N32" s="63">
        <f t="shared" si="7"/>
        <v>0</v>
      </c>
      <c r="O32" s="63">
        <f t="shared" si="7"/>
        <v>0</v>
      </c>
      <c r="P32" s="63">
        <f t="shared" si="7"/>
        <v>0</v>
      </c>
      <c r="Q32" s="63">
        <f t="shared" si="7"/>
        <v>0</v>
      </c>
      <c r="R32" s="63">
        <f t="shared" si="7"/>
        <v>0</v>
      </c>
      <c r="S32" s="63">
        <f t="shared" si="7"/>
        <v>-39986</v>
      </c>
      <c r="T32" s="63">
        <f t="shared" si="7"/>
        <v>113643815</v>
      </c>
      <c r="U32" s="63">
        <f t="shared" si="7"/>
        <v>113620929</v>
      </c>
      <c r="V32" s="63">
        <f t="shared" si="7"/>
        <v>0</v>
      </c>
      <c r="W32" s="63">
        <f t="shared" si="7"/>
        <v>113620929</v>
      </c>
    </row>
    <row r="33" spans="1:23" ht="30.75" customHeight="1" x14ac:dyDescent="0.2">
      <c r="A33" s="321" t="s">
        <v>346</v>
      </c>
      <c r="B33" s="321"/>
      <c r="C33" s="321"/>
      <c r="D33" s="321"/>
      <c r="E33" s="321"/>
      <c r="F33" s="321"/>
      <c r="G33" s="8">
        <v>26</v>
      </c>
      <c r="H33" s="65">
        <f>SUM(H21:H28)</f>
        <v>0</v>
      </c>
      <c r="I33" s="65">
        <f t="shared" ref="I33:W33" si="8">SUM(I21:I28)</f>
        <v>0</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24614414</v>
      </c>
      <c r="T33" s="65">
        <f t="shared" si="8"/>
        <v>-67886182</v>
      </c>
      <c r="U33" s="65">
        <f t="shared" si="8"/>
        <v>-43271768</v>
      </c>
      <c r="V33" s="65">
        <f t="shared" si="8"/>
        <v>0</v>
      </c>
      <c r="W33" s="65">
        <f t="shared" si="8"/>
        <v>-43271768</v>
      </c>
    </row>
    <row r="34" spans="1:23" x14ac:dyDescent="0.2">
      <c r="A34" s="318" t="s">
        <v>347</v>
      </c>
      <c r="B34" s="322"/>
      <c r="C34" s="322"/>
      <c r="D34" s="322"/>
      <c r="E34" s="322"/>
      <c r="F34" s="322"/>
      <c r="G34" s="322"/>
      <c r="H34" s="322"/>
      <c r="I34" s="322"/>
      <c r="J34" s="322"/>
      <c r="K34" s="322"/>
      <c r="L34" s="322"/>
      <c r="M34" s="322"/>
      <c r="N34" s="322"/>
      <c r="O34" s="322"/>
      <c r="P34" s="322"/>
      <c r="Q34" s="322"/>
      <c r="R34" s="322"/>
      <c r="S34" s="322"/>
      <c r="T34" s="322"/>
      <c r="U34" s="322"/>
      <c r="V34" s="322"/>
      <c r="W34" s="322"/>
    </row>
    <row r="35" spans="1:23" x14ac:dyDescent="0.2">
      <c r="A35" s="323" t="s">
        <v>377</v>
      </c>
      <c r="B35" s="323"/>
      <c r="C35" s="323"/>
      <c r="D35" s="323"/>
      <c r="E35" s="323"/>
      <c r="F35" s="323"/>
      <c r="G35" s="6">
        <v>27</v>
      </c>
      <c r="H35" s="62">
        <v>133165000</v>
      </c>
      <c r="I35" s="62">
        <v>0</v>
      </c>
      <c r="J35" s="62">
        <v>6658250</v>
      </c>
      <c r="K35" s="62">
        <v>14872546</v>
      </c>
      <c r="L35" s="62">
        <v>240540</v>
      </c>
      <c r="M35" s="62">
        <v>0</v>
      </c>
      <c r="N35" s="62">
        <v>0</v>
      </c>
      <c r="O35" s="62">
        <v>0</v>
      </c>
      <c r="P35" s="62">
        <v>0</v>
      </c>
      <c r="Q35" s="62">
        <v>0</v>
      </c>
      <c r="R35" s="62">
        <v>0</v>
      </c>
      <c r="S35" s="62">
        <v>36879953</v>
      </c>
      <c r="T35" s="62">
        <v>113643815</v>
      </c>
      <c r="U35" s="66">
        <f t="shared" ref="U35:U37" si="9">H35+I35+J35+K35-L35+M35+N35+O35+P35+Q35+R35+S35+T35</f>
        <v>304979024</v>
      </c>
      <c r="V35" s="62"/>
      <c r="W35" s="66">
        <f t="shared" ref="W35:W37" si="10">U35+V35</f>
        <v>304979024</v>
      </c>
    </row>
    <row r="36" spans="1:23" x14ac:dyDescent="0.2">
      <c r="A36" s="316" t="s">
        <v>323</v>
      </c>
      <c r="B36" s="316"/>
      <c r="C36" s="316"/>
      <c r="D36" s="316"/>
      <c r="E36" s="316"/>
      <c r="F36" s="316"/>
      <c r="G36" s="6">
        <v>28</v>
      </c>
      <c r="H36" s="62"/>
      <c r="I36" s="62"/>
      <c r="J36" s="62"/>
      <c r="K36" s="62"/>
      <c r="L36" s="62"/>
      <c r="M36" s="62"/>
      <c r="N36" s="62"/>
      <c r="O36" s="62"/>
      <c r="P36" s="62"/>
      <c r="Q36" s="62"/>
      <c r="R36" s="62"/>
      <c r="S36" s="62"/>
      <c r="T36" s="62"/>
      <c r="U36" s="66">
        <f t="shared" si="9"/>
        <v>0</v>
      </c>
      <c r="V36" s="62"/>
      <c r="W36" s="66">
        <f t="shared" si="10"/>
        <v>0</v>
      </c>
    </row>
    <row r="37" spans="1:23" x14ac:dyDescent="0.2">
      <c r="A37" s="316" t="s">
        <v>324</v>
      </c>
      <c r="B37" s="316"/>
      <c r="C37" s="316"/>
      <c r="D37" s="316"/>
      <c r="E37" s="316"/>
      <c r="F37" s="316"/>
      <c r="G37" s="6">
        <v>29</v>
      </c>
      <c r="H37" s="62"/>
      <c r="I37" s="62"/>
      <c r="J37" s="62"/>
      <c r="K37" s="62"/>
      <c r="L37" s="62"/>
      <c r="M37" s="62"/>
      <c r="N37" s="62"/>
      <c r="O37" s="62"/>
      <c r="P37" s="62"/>
      <c r="Q37" s="62"/>
      <c r="R37" s="62"/>
      <c r="S37" s="62"/>
      <c r="T37" s="62"/>
      <c r="U37" s="66">
        <f t="shared" si="9"/>
        <v>0</v>
      </c>
      <c r="V37" s="62"/>
      <c r="W37" s="66">
        <f t="shared" si="10"/>
        <v>0</v>
      </c>
    </row>
    <row r="38" spans="1:23" ht="25.5" customHeight="1" x14ac:dyDescent="0.2">
      <c r="A38" s="323" t="s">
        <v>378</v>
      </c>
      <c r="B38" s="323"/>
      <c r="C38" s="323"/>
      <c r="D38" s="323"/>
      <c r="E38" s="323"/>
      <c r="F38" s="323"/>
      <c r="G38" s="6">
        <v>30</v>
      </c>
      <c r="H38" s="66">
        <f>H35+H36+H37</f>
        <v>133165000</v>
      </c>
      <c r="I38" s="66">
        <f t="shared" ref="I38:W38" si="11">I35+I36+I37</f>
        <v>0</v>
      </c>
      <c r="J38" s="66">
        <f t="shared" si="11"/>
        <v>6658250</v>
      </c>
      <c r="K38" s="66">
        <f t="shared" si="11"/>
        <v>14872546</v>
      </c>
      <c r="L38" s="66">
        <f t="shared" si="11"/>
        <v>240540</v>
      </c>
      <c r="M38" s="66">
        <f t="shared" si="11"/>
        <v>0</v>
      </c>
      <c r="N38" s="66">
        <f t="shared" si="11"/>
        <v>0</v>
      </c>
      <c r="O38" s="66">
        <f t="shared" si="11"/>
        <v>0</v>
      </c>
      <c r="P38" s="66">
        <f t="shared" si="11"/>
        <v>0</v>
      </c>
      <c r="Q38" s="66">
        <f t="shared" si="11"/>
        <v>0</v>
      </c>
      <c r="R38" s="66">
        <f t="shared" si="11"/>
        <v>0</v>
      </c>
      <c r="S38" s="66">
        <f t="shared" si="11"/>
        <v>36879953</v>
      </c>
      <c r="T38" s="66">
        <f t="shared" si="11"/>
        <v>113643815</v>
      </c>
      <c r="U38" s="66">
        <f t="shared" si="11"/>
        <v>304979024</v>
      </c>
      <c r="V38" s="66">
        <f t="shared" si="11"/>
        <v>0</v>
      </c>
      <c r="W38" s="66">
        <f t="shared" si="11"/>
        <v>304979024</v>
      </c>
    </row>
    <row r="39" spans="1:23" x14ac:dyDescent="0.2">
      <c r="A39" s="316" t="s">
        <v>325</v>
      </c>
      <c r="B39" s="316"/>
      <c r="C39" s="316"/>
      <c r="D39" s="316"/>
      <c r="E39" s="316"/>
      <c r="F39" s="316"/>
      <c r="G39" s="6">
        <v>31</v>
      </c>
      <c r="H39" s="64">
        <v>0</v>
      </c>
      <c r="I39" s="64">
        <v>0</v>
      </c>
      <c r="J39" s="64">
        <v>0</v>
      </c>
      <c r="K39" s="64">
        <v>0</v>
      </c>
      <c r="L39" s="64">
        <v>0</v>
      </c>
      <c r="M39" s="64">
        <v>0</v>
      </c>
      <c r="N39" s="64">
        <v>0</v>
      </c>
      <c r="O39" s="64">
        <v>0</v>
      </c>
      <c r="P39" s="64">
        <v>0</v>
      </c>
      <c r="Q39" s="64">
        <v>0</v>
      </c>
      <c r="R39" s="64">
        <v>0</v>
      </c>
      <c r="S39" s="64">
        <v>0</v>
      </c>
      <c r="T39" s="62">
        <v>32939811</v>
      </c>
      <c r="U39" s="66">
        <f t="shared" ref="U39:U56" si="12">H39+I39+J39+K39-L39+M39+N39+O39+P39+Q39+R39+S39+T39</f>
        <v>32939811</v>
      </c>
      <c r="V39" s="62"/>
      <c r="W39" s="66">
        <f t="shared" ref="W39:W56" si="13">U39+V39</f>
        <v>32939811</v>
      </c>
    </row>
    <row r="40" spans="1:23" x14ac:dyDescent="0.2">
      <c r="A40" s="316" t="s">
        <v>326</v>
      </c>
      <c r="B40" s="316"/>
      <c r="C40" s="316"/>
      <c r="D40" s="316"/>
      <c r="E40" s="316"/>
      <c r="F40" s="316"/>
      <c r="G40" s="6">
        <v>32</v>
      </c>
      <c r="H40" s="64">
        <v>0</v>
      </c>
      <c r="I40" s="64">
        <v>0</v>
      </c>
      <c r="J40" s="64">
        <v>0</v>
      </c>
      <c r="K40" s="64">
        <v>0</v>
      </c>
      <c r="L40" s="64">
        <v>0</v>
      </c>
      <c r="M40" s="64">
        <v>0</v>
      </c>
      <c r="N40" s="62"/>
      <c r="O40" s="64">
        <v>0</v>
      </c>
      <c r="P40" s="64">
        <v>0</v>
      </c>
      <c r="Q40" s="64">
        <v>0</v>
      </c>
      <c r="R40" s="64">
        <v>0</v>
      </c>
      <c r="S40" s="64">
        <v>0</v>
      </c>
      <c r="T40" s="64">
        <v>0</v>
      </c>
      <c r="U40" s="66">
        <f t="shared" si="12"/>
        <v>0</v>
      </c>
      <c r="V40" s="62"/>
      <c r="W40" s="66">
        <f t="shared" si="13"/>
        <v>0</v>
      </c>
    </row>
    <row r="41" spans="1:23" ht="27" customHeight="1" x14ac:dyDescent="0.2">
      <c r="A41" s="316" t="s">
        <v>348</v>
      </c>
      <c r="B41" s="316"/>
      <c r="C41" s="316"/>
      <c r="D41" s="316"/>
      <c r="E41" s="316"/>
      <c r="F41" s="316"/>
      <c r="G41" s="6">
        <v>33</v>
      </c>
      <c r="H41" s="64">
        <v>0</v>
      </c>
      <c r="I41" s="64">
        <v>0</v>
      </c>
      <c r="J41" s="64">
        <v>0</v>
      </c>
      <c r="K41" s="64">
        <v>0</v>
      </c>
      <c r="L41" s="64">
        <v>0</v>
      </c>
      <c r="M41" s="64">
        <v>0</v>
      </c>
      <c r="N41" s="64">
        <v>0</v>
      </c>
      <c r="O41" s="62"/>
      <c r="P41" s="64">
        <v>0</v>
      </c>
      <c r="Q41" s="64">
        <v>0</v>
      </c>
      <c r="R41" s="64">
        <v>0</v>
      </c>
      <c r="S41" s="62"/>
      <c r="T41" s="62"/>
      <c r="U41" s="66">
        <f t="shared" si="12"/>
        <v>0</v>
      </c>
      <c r="V41" s="62"/>
      <c r="W41" s="66">
        <f t="shared" si="13"/>
        <v>0</v>
      </c>
    </row>
    <row r="42" spans="1:23" ht="20.25" customHeight="1" x14ac:dyDescent="0.2">
      <c r="A42" s="316" t="s">
        <v>328</v>
      </c>
      <c r="B42" s="316"/>
      <c r="C42" s="316"/>
      <c r="D42" s="316"/>
      <c r="E42" s="316"/>
      <c r="F42" s="316"/>
      <c r="G42" s="6">
        <v>34</v>
      </c>
      <c r="H42" s="64">
        <v>0</v>
      </c>
      <c r="I42" s="64">
        <v>0</v>
      </c>
      <c r="J42" s="64">
        <v>0</v>
      </c>
      <c r="K42" s="64">
        <v>0</v>
      </c>
      <c r="L42" s="64">
        <v>0</v>
      </c>
      <c r="M42" s="64">
        <v>0</v>
      </c>
      <c r="N42" s="64">
        <v>0</v>
      </c>
      <c r="O42" s="64">
        <v>0</v>
      </c>
      <c r="P42" s="62"/>
      <c r="Q42" s="64">
        <v>0</v>
      </c>
      <c r="R42" s="64">
        <v>0</v>
      </c>
      <c r="S42" s="62"/>
      <c r="T42" s="62"/>
      <c r="U42" s="66">
        <f t="shared" si="12"/>
        <v>0</v>
      </c>
      <c r="V42" s="62"/>
      <c r="W42" s="66">
        <f t="shared" si="13"/>
        <v>0</v>
      </c>
    </row>
    <row r="43" spans="1:23" ht="21" customHeight="1" x14ac:dyDescent="0.2">
      <c r="A43" s="316" t="s">
        <v>329</v>
      </c>
      <c r="B43" s="316"/>
      <c r="C43" s="316"/>
      <c r="D43" s="316"/>
      <c r="E43" s="316"/>
      <c r="F43" s="316"/>
      <c r="G43" s="6">
        <v>35</v>
      </c>
      <c r="H43" s="64">
        <v>0</v>
      </c>
      <c r="I43" s="64">
        <v>0</v>
      </c>
      <c r="J43" s="64">
        <v>0</v>
      </c>
      <c r="K43" s="64">
        <v>0</v>
      </c>
      <c r="L43" s="64">
        <v>0</v>
      </c>
      <c r="M43" s="64">
        <v>0</v>
      </c>
      <c r="N43" s="64">
        <v>0</v>
      </c>
      <c r="O43" s="64">
        <v>0</v>
      </c>
      <c r="P43" s="64">
        <v>0</v>
      </c>
      <c r="Q43" s="62"/>
      <c r="R43" s="64">
        <v>0</v>
      </c>
      <c r="S43" s="62"/>
      <c r="T43" s="62"/>
      <c r="U43" s="66">
        <f t="shared" si="12"/>
        <v>0</v>
      </c>
      <c r="V43" s="62"/>
      <c r="W43" s="66">
        <f t="shared" si="13"/>
        <v>0</v>
      </c>
    </row>
    <row r="44" spans="1:23" ht="29.25" customHeight="1" x14ac:dyDescent="0.2">
      <c r="A44" s="316" t="s">
        <v>330</v>
      </c>
      <c r="B44" s="316"/>
      <c r="C44" s="316"/>
      <c r="D44" s="316"/>
      <c r="E44" s="316"/>
      <c r="F44" s="316"/>
      <c r="G44" s="6">
        <v>36</v>
      </c>
      <c r="H44" s="64">
        <v>0</v>
      </c>
      <c r="I44" s="64">
        <v>0</v>
      </c>
      <c r="J44" s="64">
        <v>0</v>
      </c>
      <c r="K44" s="64">
        <v>0</v>
      </c>
      <c r="L44" s="64">
        <v>0</v>
      </c>
      <c r="M44" s="64">
        <v>0</v>
      </c>
      <c r="N44" s="64">
        <v>0</v>
      </c>
      <c r="O44" s="64">
        <v>0</v>
      </c>
      <c r="P44" s="64">
        <v>0</v>
      </c>
      <c r="Q44" s="64">
        <v>0</v>
      </c>
      <c r="R44" s="62"/>
      <c r="S44" s="62"/>
      <c r="T44" s="62"/>
      <c r="U44" s="66">
        <f t="shared" si="12"/>
        <v>0</v>
      </c>
      <c r="V44" s="62"/>
      <c r="W44" s="66">
        <f t="shared" si="13"/>
        <v>0</v>
      </c>
    </row>
    <row r="45" spans="1:23" ht="21" customHeight="1" x14ac:dyDescent="0.2">
      <c r="A45" s="316" t="s">
        <v>349</v>
      </c>
      <c r="B45" s="316"/>
      <c r="C45" s="316"/>
      <c r="D45" s="316"/>
      <c r="E45" s="316"/>
      <c r="F45" s="316"/>
      <c r="G45" s="6">
        <v>37</v>
      </c>
      <c r="H45" s="64">
        <v>0</v>
      </c>
      <c r="I45" s="64">
        <v>0</v>
      </c>
      <c r="J45" s="64">
        <v>0</v>
      </c>
      <c r="K45" s="64">
        <v>0</v>
      </c>
      <c r="L45" s="64">
        <v>0</v>
      </c>
      <c r="M45" s="64">
        <v>0</v>
      </c>
      <c r="N45" s="62"/>
      <c r="O45" s="62"/>
      <c r="P45" s="62"/>
      <c r="Q45" s="62"/>
      <c r="R45" s="62"/>
      <c r="S45" s="62"/>
      <c r="T45" s="62"/>
      <c r="U45" s="66">
        <f t="shared" si="12"/>
        <v>0</v>
      </c>
      <c r="V45" s="62"/>
      <c r="W45" s="66">
        <f t="shared" si="13"/>
        <v>0</v>
      </c>
    </row>
    <row r="46" spans="1:23" x14ac:dyDescent="0.2">
      <c r="A46" s="316" t="s">
        <v>332</v>
      </c>
      <c r="B46" s="316"/>
      <c r="C46" s="316"/>
      <c r="D46" s="316"/>
      <c r="E46" s="316"/>
      <c r="F46" s="316"/>
      <c r="G46" s="6">
        <v>38</v>
      </c>
      <c r="H46" s="64">
        <v>0</v>
      </c>
      <c r="I46" s="64">
        <v>0</v>
      </c>
      <c r="J46" s="64">
        <v>0</v>
      </c>
      <c r="K46" s="64">
        <v>0</v>
      </c>
      <c r="L46" s="64">
        <v>0</v>
      </c>
      <c r="M46" s="64">
        <v>0</v>
      </c>
      <c r="N46" s="62"/>
      <c r="O46" s="62"/>
      <c r="P46" s="62"/>
      <c r="Q46" s="62"/>
      <c r="R46" s="62"/>
      <c r="S46" s="62"/>
      <c r="T46" s="62"/>
      <c r="U46" s="66">
        <f t="shared" si="12"/>
        <v>0</v>
      </c>
      <c r="V46" s="62"/>
      <c r="W46" s="66">
        <f t="shared" si="13"/>
        <v>0</v>
      </c>
    </row>
    <row r="47" spans="1:23" x14ac:dyDescent="0.2">
      <c r="A47" s="316" t="s">
        <v>333</v>
      </c>
      <c r="B47" s="316"/>
      <c r="C47" s="316"/>
      <c r="D47" s="316"/>
      <c r="E47" s="316"/>
      <c r="F47" s="316"/>
      <c r="G47" s="6">
        <v>39</v>
      </c>
      <c r="H47" s="62"/>
      <c r="I47" s="62"/>
      <c r="J47" s="62"/>
      <c r="K47" s="62"/>
      <c r="L47" s="62"/>
      <c r="M47" s="62"/>
      <c r="N47" s="62"/>
      <c r="O47" s="62"/>
      <c r="P47" s="62"/>
      <c r="Q47" s="62"/>
      <c r="R47" s="62"/>
      <c r="S47" s="62">
        <v>173133</v>
      </c>
      <c r="T47" s="62"/>
      <c r="U47" s="66">
        <f t="shared" si="12"/>
        <v>173133</v>
      </c>
      <c r="V47" s="62"/>
      <c r="W47" s="66">
        <f t="shared" si="13"/>
        <v>173133</v>
      </c>
    </row>
    <row r="48" spans="1:23" x14ac:dyDescent="0.2">
      <c r="A48" s="316" t="s">
        <v>334</v>
      </c>
      <c r="B48" s="316"/>
      <c r="C48" s="316"/>
      <c r="D48" s="316"/>
      <c r="E48" s="316"/>
      <c r="F48" s="316"/>
      <c r="G48" s="6">
        <v>40</v>
      </c>
      <c r="H48" s="64">
        <v>0</v>
      </c>
      <c r="I48" s="64">
        <v>0</v>
      </c>
      <c r="J48" s="64">
        <v>0</v>
      </c>
      <c r="K48" s="64">
        <v>0</v>
      </c>
      <c r="L48" s="64">
        <v>0</v>
      </c>
      <c r="M48" s="64">
        <v>0</v>
      </c>
      <c r="N48" s="62"/>
      <c r="O48" s="62"/>
      <c r="P48" s="62"/>
      <c r="Q48" s="62"/>
      <c r="R48" s="62"/>
      <c r="S48" s="62"/>
      <c r="T48" s="62"/>
      <c r="U48" s="66">
        <f t="shared" si="12"/>
        <v>0</v>
      </c>
      <c r="V48" s="62"/>
      <c r="W48" s="66">
        <f t="shared" si="13"/>
        <v>0</v>
      </c>
    </row>
    <row r="49" spans="1:23" ht="24" customHeight="1" x14ac:dyDescent="0.2">
      <c r="A49" s="316" t="s">
        <v>350</v>
      </c>
      <c r="B49" s="316"/>
      <c r="C49" s="316"/>
      <c r="D49" s="316"/>
      <c r="E49" s="316"/>
      <c r="F49" s="316"/>
      <c r="G49" s="6">
        <v>41</v>
      </c>
      <c r="H49" s="62"/>
      <c r="I49" s="62"/>
      <c r="J49" s="62"/>
      <c r="K49" s="62"/>
      <c r="L49" s="62"/>
      <c r="M49" s="62"/>
      <c r="N49" s="62"/>
      <c r="O49" s="62"/>
      <c r="P49" s="62"/>
      <c r="Q49" s="62"/>
      <c r="R49" s="62"/>
      <c r="S49" s="62"/>
      <c r="T49" s="62"/>
      <c r="U49" s="66">
        <f>H49+I49+J49+K49-L49+M49+N49+O49+P49+Q49+R49+S49+T49</f>
        <v>0</v>
      </c>
      <c r="V49" s="62"/>
      <c r="W49" s="66">
        <f t="shared" si="13"/>
        <v>0</v>
      </c>
    </row>
    <row r="50" spans="1:23" ht="26.25" customHeight="1" x14ac:dyDescent="0.2">
      <c r="A50" s="316" t="s">
        <v>336</v>
      </c>
      <c r="B50" s="316"/>
      <c r="C50" s="316"/>
      <c r="D50" s="316"/>
      <c r="E50" s="316"/>
      <c r="F50" s="316"/>
      <c r="G50" s="6">
        <v>42</v>
      </c>
      <c r="H50" s="62"/>
      <c r="I50" s="62"/>
      <c r="J50" s="62"/>
      <c r="K50" s="62"/>
      <c r="L50" s="62"/>
      <c r="M50" s="62"/>
      <c r="N50" s="62"/>
      <c r="O50" s="62"/>
      <c r="P50" s="62"/>
      <c r="Q50" s="62"/>
      <c r="R50" s="62"/>
      <c r="S50" s="62"/>
      <c r="T50" s="62"/>
      <c r="U50" s="66">
        <f t="shared" si="12"/>
        <v>0</v>
      </c>
      <c r="V50" s="62"/>
      <c r="W50" s="66">
        <f t="shared" si="13"/>
        <v>0</v>
      </c>
    </row>
    <row r="51" spans="1:23" ht="22.5" customHeight="1" x14ac:dyDescent="0.2">
      <c r="A51" s="316" t="s">
        <v>351</v>
      </c>
      <c r="B51" s="316"/>
      <c r="C51" s="316"/>
      <c r="D51" s="316"/>
      <c r="E51" s="316"/>
      <c r="F51" s="316"/>
      <c r="G51" s="6">
        <v>43</v>
      </c>
      <c r="H51" s="62"/>
      <c r="I51" s="62"/>
      <c r="J51" s="62"/>
      <c r="K51" s="62"/>
      <c r="L51" s="62"/>
      <c r="M51" s="62"/>
      <c r="N51" s="62"/>
      <c r="O51" s="62"/>
      <c r="P51" s="62"/>
      <c r="Q51" s="62"/>
      <c r="R51" s="62"/>
      <c r="S51" s="62"/>
      <c r="T51" s="62"/>
      <c r="U51" s="66">
        <f t="shared" si="12"/>
        <v>0</v>
      </c>
      <c r="V51" s="62"/>
      <c r="W51" s="66">
        <f t="shared" si="13"/>
        <v>0</v>
      </c>
    </row>
    <row r="52" spans="1:23" x14ac:dyDescent="0.2">
      <c r="A52" s="316" t="s">
        <v>338</v>
      </c>
      <c r="B52" s="316"/>
      <c r="C52" s="316"/>
      <c r="D52" s="316"/>
      <c r="E52" s="316"/>
      <c r="F52" s="316"/>
      <c r="G52" s="6">
        <v>44</v>
      </c>
      <c r="H52" s="62"/>
      <c r="I52" s="62"/>
      <c r="J52" s="62"/>
      <c r="K52" s="62"/>
      <c r="L52" s="62"/>
      <c r="M52" s="62"/>
      <c r="N52" s="62"/>
      <c r="O52" s="62"/>
      <c r="P52" s="62"/>
      <c r="Q52" s="62"/>
      <c r="R52" s="62"/>
      <c r="S52" s="62"/>
      <c r="T52" s="62"/>
      <c r="U52" s="66">
        <f t="shared" si="12"/>
        <v>0</v>
      </c>
      <c r="V52" s="62"/>
      <c r="W52" s="66">
        <f t="shared" si="13"/>
        <v>0</v>
      </c>
    </row>
    <row r="53" spans="1:23" x14ac:dyDescent="0.2">
      <c r="A53" s="316" t="s">
        <v>339</v>
      </c>
      <c r="B53" s="316"/>
      <c r="C53" s="316"/>
      <c r="D53" s="316"/>
      <c r="E53" s="316"/>
      <c r="F53" s="316"/>
      <c r="G53" s="6">
        <v>45</v>
      </c>
      <c r="H53" s="62"/>
      <c r="I53" s="62"/>
      <c r="J53" s="62"/>
      <c r="K53" s="62"/>
      <c r="L53" s="62"/>
      <c r="M53" s="62"/>
      <c r="N53" s="62"/>
      <c r="O53" s="62"/>
      <c r="P53" s="62"/>
      <c r="Q53" s="62"/>
      <c r="R53" s="62"/>
      <c r="S53" s="62"/>
      <c r="T53" s="62"/>
      <c r="U53" s="66">
        <f t="shared" si="12"/>
        <v>0</v>
      </c>
      <c r="V53" s="62"/>
      <c r="W53" s="66">
        <f t="shared" si="13"/>
        <v>0</v>
      </c>
    </row>
    <row r="54" spans="1:23" x14ac:dyDescent="0.2">
      <c r="A54" s="316" t="s">
        <v>340</v>
      </c>
      <c r="B54" s="316"/>
      <c r="C54" s="316"/>
      <c r="D54" s="316"/>
      <c r="E54" s="316"/>
      <c r="F54" s="316"/>
      <c r="G54" s="6">
        <v>46</v>
      </c>
      <c r="H54" s="62"/>
      <c r="I54" s="62"/>
      <c r="J54" s="62"/>
      <c r="K54" s="62"/>
      <c r="L54" s="62"/>
      <c r="M54" s="62"/>
      <c r="N54" s="62"/>
      <c r="O54" s="62"/>
      <c r="P54" s="62"/>
      <c r="Q54" s="62"/>
      <c r="R54" s="62"/>
      <c r="S54" s="62"/>
      <c r="T54" s="62"/>
      <c r="U54" s="66">
        <f t="shared" si="12"/>
        <v>0</v>
      </c>
      <c r="V54" s="62"/>
      <c r="W54" s="66">
        <f t="shared" si="13"/>
        <v>0</v>
      </c>
    </row>
    <row r="55" spans="1:23" x14ac:dyDescent="0.2">
      <c r="A55" s="316" t="s">
        <v>341</v>
      </c>
      <c r="B55" s="316"/>
      <c r="C55" s="316"/>
      <c r="D55" s="316"/>
      <c r="E55" s="316"/>
      <c r="F55" s="316"/>
      <c r="G55" s="6">
        <v>47</v>
      </c>
      <c r="H55" s="62"/>
      <c r="I55" s="62"/>
      <c r="J55" s="62"/>
      <c r="K55" s="62"/>
      <c r="L55" s="62"/>
      <c r="M55" s="62"/>
      <c r="N55" s="62"/>
      <c r="O55" s="62"/>
      <c r="P55" s="62"/>
      <c r="Q55" s="62"/>
      <c r="R55" s="62"/>
      <c r="S55" s="62">
        <v>113643815</v>
      </c>
      <c r="T55" s="62">
        <v>-113643815</v>
      </c>
      <c r="U55" s="66">
        <f t="shared" si="12"/>
        <v>0</v>
      </c>
      <c r="V55" s="62"/>
      <c r="W55" s="66">
        <f t="shared" si="13"/>
        <v>0</v>
      </c>
    </row>
    <row r="56" spans="1:23" x14ac:dyDescent="0.2">
      <c r="A56" s="316" t="s">
        <v>342</v>
      </c>
      <c r="B56" s="316"/>
      <c r="C56" s="316"/>
      <c r="D56" s="316"/>
      <c r="E56" s="316"/>
      <c r="F56" s="316"/>
      <c r="G56" s="6">
        <v>48</v>
      </c>
      <c r="H56" s="62"/>
      <c r="I56" s="62"/>
      <c r="J56" s="62"/>
      <c r="K56" s="62"/>
      <c r="L56" s="62"/>
      <c r="M56" s="62"/>
      <c r="N56" s="62"/>
      <c r="O56" s="62"/>
      <c r="P56" s="62"/>
      <c r="Q56" s="62"/>
      <c r="R56" s="62"/>
      <c r="S56" s="62"/>
      <c r="T56" s="62"/>
      <c r="U56" s="66">
        <f t="shared" si="12"/>
        <v>0</v>
      </c>
      <c r="V56" s="62"/>
      <c r="W56" s="66">
        <f t="shared" si="13"/>
        <v>0</v>
      </c>
    </row>
    <row r="57" spans="1:23" ht="25.5" customHeight="1" x14ac:dyDescent="0.2">
      <c r="A57" s="317" t="s">
        <v>379</v>
      </c>
      <c r="B57" s="317"/>
      <c r="C57" s="317"/>
      <c r="D57" s="317"/>
      <c r="E57" s="317"/>
      <c r="F57" s="317"/>
      <c r="G57" s="9">
        <v>49</v>
      </c>
      <c r="H57" s="67">
        <f>SUM(H38:H56)</f>
        <v>133165000</v>
      </c>
      <c r="I57" s="67">
        <f t="shared" ref="I57:W57" si="14">SUM(I38:I56)</f>
        <v>0</v>
      </c>
      <c r="J57" s="67">
        <f t="shared" si="14"/>
        <v>6658250</v>
      </c>
      <c r="K57" s="67">
        <f t="shared" si="14"/>
        <v>14872546</v>
      </c>
      <c r="L57" s="67">
        <f t="shared" si="14"/>
        <v>240540</v>
      </c>
      <c r="M57" s="67">
        <f t="shared" si="14"/>
        <v>0</v>
      </c>
      <c r="N57" s="67">
        <f t="shared" si="14"/>
        <v>0</v>
      </c>
      <c r="O57" s="67">
        <f t="shared" si="14"/>
        <v>0</v>
      </c>
      <c r="P57" s="67">
        <f t="shared" si="14"/>
        <v>0</v>
      </c>
      <c r="Q57" s="67">
        <f t="shared" si="14"/>
        <v>0</v>
      </c>
      <c r="R57" s="67">
        <f t="shared" si="14"/>
        <v>0</v>
      </c>
      <c r="S57" s="67">
        <f t="shared" si="14"/>
        <v>150696901</v>
      </c>
      <c r="T57" s="67">
        <f t="shared" si="14"/>
        <v>32939811</v>
      </c>
      <c r="U57" s="67">
        <f t="shared" si="14"/>
        <v>338091968</v>
      </c>
      <c r="V57" s="67">
        <f t="shared" si="14"/>
        <v>0</v>
      </c>
      <c r="W57" s="67">
        <f t="shared" si="14"/>
        <v>338091968</v>
      </c>
    </row>
    <row r="58" spans="1:23" x14ac:dyDescent="0.2">
      <c r="A58" s="318" t="s">
        <v>343</v>
      </c>
      <c r="B58" s="319"/>
      <c r="C58" s="319"/>
      <c r="D58" s="319"/>
      <c r="E58" s="319"/>
      <c r="F58" s="319"/>
      <c r="G58" s="319"/>
      <c r="H58" s="319"/>
      <c r="I58" s="319"/>
      <c r="J58" s="319"/>
      <c r="K58" s="319"/>
      <c r="L58" s="319"/>
      <c r="M58" s="319"/>
      <c r="N58" s="319"/>
      <c r="O58" s="319"/>
      <c r="P58" s="319"/>
      <c r="Q58" s="319"/>
      <c r="R58" s="319"/>
      <c r="S58" s="319"/>
      <c r="T58" s="319"/>
      <c r="U58" s="319"/>
      <c r="V58" s="319"/>
      <c r="W58" s="319"/>
    </row>
    <row r="59" spans="1:23" ht="31.5" customHeight="1" x14ac:dyDescent="0.2">
      <c r="A59" s="314" t="s">
        <v>352</v>
      </c>
      <c r="B59" s="314"/>
      <c r="C59" s="314"/>
      <c r="D59" s="314"/>
      <c r="E59" s="314"/>
      <c r="F59" s="314"/>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173133</v>
      </c>
      <c r="T59" s="66">
        <f t="shared" si="15"/>
        <v>0</v>
      </c>
      <c r="U59" s="66">
        <f t="shared" si="15"/>
        <v>173133</v>
      </c>
      <c r="V59" s="66">
        <f t="shared" si="15"/>
        <v>0</v>
      </c>
      <c r="W59" s="66">
        <f t="shared" si="15"/>
        <v>173133</v>
      </c>
    </row>
    <row r="60" spans="1:23" ht="27.75" customHeight="1" x14ac:dyDescent="0.2">
      <c r="A60" s="314" t="s">
        <v>353</v>
      </c>
      <c r="B60" s="314"/>
      <c r="C60" s="314"/>
      <c r="D60" s="314"/>
      <c r="E60" s="314"/>
      <c r="F60" s="314"/>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173133</v>
      </c>
      <c r="T60" s="66">
        <f t="shared" si="16"/>
        <v>32939811</v>
      </c>
      <c r="U60" s="66">
        <f t="shared" si="16"/>
        <v>33112944</v>
      </c>
      <c r="V60" s="66">
        <f t="shared" si="16"/>
        <v>0</v>
      </c>
      <c r="W60" s="66">
        <f t="shared" si="16"/>
        <v>33112944</v>
      </c>
    </row>
    <row r="61" spans="1:23" ht="29.25" customHeight="1" x14ac:dyDescent="0.2">
      <c r="A61" s="315" t="s">
        <v>354</v>
      </c>
      <c r="B61" s="315"/>
      <c r="C61" s="315"/>
      <c r="D61" s="315"/>
      <c r="E61" s="315"/>
      <c r="F61" s="315"/>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113643815</v>
      </c>
      <c r="T61" s="67">
        <f t="shared" si="17"/>
        <v>-113643815</v>
      </c>
      <c r="U61" s="67">
        <f t="shared" si="17"/>
        <v>0</v>
      </c>
      <c r="V61" s="67">
        <f t="shared" si="17"/>
        <v>0</v>
      </c>
      <c r="W61" s="67">
        <f t="shared" si="17"/>
        <v>0</v>
      </c>
    </row>
  </sheetData>
  <sheetProtection algorithmName="SHA-512" hashValue="VPNIQY+ngvtbJbkbVkShmj4fDaTZcGw4w4sU9fo4y+lkOU2fdCowFuAdKVAPTIlAP0CbyzhY4xGofMAbBGRaow==" saltValue="MQUxOtjw6jqnoarXPr7+ug=="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8" orientation="landscape" r:id="rId1"/>
  <headerFooter alignWithMargins="0"/>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zoomScaleNormal="100" zoomScaleSheetLayoutView="100" workbookViewId="0">
      <selection sqref="A1:J1"/>
    </sheetView>
  </sheetViews>
  <sheetFormatPr defaultColWidth="9.140625" defaultRowHeight="12.75" x14ac:dyDescent="0.2"/>
  <cols>
    <col min="1" max="1" width="2.7109375" style="122" customWidth="1"/>
    <col min="2" max="2" width="22.85546875" style="122" customWidth="1"/>
    <col min="3" max="8" width="10.28515625" style="122" customWidth="1"/>
    <col min="9" max="9" width="13" style="122" customWidth="1"/>
    <col min="10" max="10" width="14.42578125" style="122" customWidth="1"/>
    <col min="11" max="12" width="10.28515625" style="122" customWidth="1"/>
    <col min="13" max="256" width="9.140625" style="122"/>
    <col min="257" max="257" width="2.7109375" style="122" customWidth="1"/>
    <col min="258" max="258" width="22.85546875" style="122" customWidth="1"/>
    <col min="259" max="264" width="10.28515625" style="122" customWidth="1"/>
    <col min="265" max="265" width="13" style="122" customWidth="1"/>
    <col min="266" max="266" width="14.42578125" style="122" customWidth="1"/>
    <col min="267" max="268" width="10.28515625" style="122" customWidth="1"/>
    <col min="269" max="512" width="9.140625" style="122"/>
    <col min="513" max="513" width="2.7109375" style="122" customWidth="1"/>
    <col min="514" max="514" width="22.85546875" style="122" customWidth="1"/>
    <col min="515" max="520" width="10.28515625" style="122" customWidth="1"/>
    <col min="521" max="521" width="13" style="122" customWidth="1"/>
    <col min="522" max="522" width="14.42578125" style="122" customWidth="1"/>
    <col min="523" max="524" width="10.28515625" style="122" customWidth="1"/>
    <col min="525" max="768" width="9.140625" style="122"/>
    <col min="769" max="769" width="2.7109375" style="122" customWidth="1"/>
    <col min="770" max="770" width="22.85546875" style="122" customWidth="1"/>
    <col min="771" max="776" width="10.28515625" style="122" customWidth="1"/>
    <col min="777" max="777" width="13" style="122" customWidth="1"/>
    <col min="778" max="778" width="14.42578125" style="122" customWidth="1"/>
    <col min="779" max="780" width="10.28515625" style="122" customWidth="1"/>
    <col min="781" max="1024" width="9.140625" style="122"/>
    <col min="1025" max="1025" width="2.7109375" style="122" customWidth="1"/>
    <col min="1026" max="1026" width="22.85546875" style="122" customWidth="1"/>
    <col min="1027" max="1032" width="10.28515625" style="122" customWidth="1"/>
    <col min="1033" max="1033" width="13" style="122" customWidth="1"/>
    <col min="1034" max="1034" width="14.42578125" style="122" customWidth="1"/>
    <col min="1035" max="1036" width="10.28515625" style="122" customWidth="1"/>
    <col min="1037" max="1280" width="9.140625" style="122"/>
    <col min="1281" max="1281" width="2.7109375" style="122" customWidth="1"/>
    <col min="1282" max="1282" width="22.85546875" style="122" customWidth="1"/>
    <col min="1283" max="1288" width="10.28515625" style="122" customWidth="1"/>
    <col min="1289" max="1289" width="13" style="122" customWidth="1"/>
    <col min="1290" max="1290" width="14.42578125" style="122" customWidth="1"/>
    <col min="1291" max="1292" width="10.28515625" style="122" customWidth="1"/>
    <col min="1293" max="1536" width="9.140625" style="122"/>
    <col min="1537" max="1537" width="2.7109375" style="122" customWidth="1"/>
    <col min="1538" max="1538" width="22.85546875" style="122" customWidth="1"/>
    <col min="1539" max="1544" width="10.28515625" style="122" customWidth="1"/>
    <col min="1545" max="1545" width="13" style="122" customWidth="1"/>
    <col min="1546" max="1546" width="14.42578125" style="122" customWidth="1"/>
    <col min="1547" max="1548" width="10.28515625" style="122" customWidth="1"/>
    <col min="1549" max="1792" width="9.140625" style="122"/>
    <col min="1793" max="1793" width="2.7109375" style="122" customWidth="1"/>
    <col min="1794" max="1794" width="22.85546875" style="122" customWidth="1"/>
    <col min="1795" max="1800" width="10.28515625" style="122" customWidth="1"/>
    <col min="1801" max="1801" width="13" style="122" customWidth="1"/>
    <col min="1802" max="1802" width="14.42578125" style="122" customWidth="1"/>
    <col min="1803" max="1804" width="10.28515625" style="122" customWidth="1"/>
    <col min="1805" max="2048" width="9.140625" style="122"/>
    <col min="2049" max="2049" width="2.7109375" style="122" customWidth="1"/>
    <col min="2050" max="2050" width="22.85546875" style="122" customWidth="1"/>
    <col min="2051" max="2056" width="10.28515625" style="122" customWidth="1"/>
    <col min="2057" max="2057" width="13" style="122" customWidth="1"/>
    <col min="2058" max="2058" width="14.42578125" style="122" customWidth="1"/>
    <col min="2059" max="2060" width="10.28515625" style="122" customWidth="1"/>
    <col min="2061" max="2304" width="9.140625" style="122"/>
    <col min="2305" max="2305" width="2.7109375" style="122" customWidth="1"/>
    <col min="2306" max="2306" width="22.85546875" style="122" customWidth="1"/>
    <col min="2307" max="2312" width="10.28515625" style="122" customWidth="1"/>
    <col min="2313" max="2313" width="13" style="122" customWidth="1"/>
    <col min="2314" max="2314" width="14.42578125" style="122" customWidth="1"/>
    <col min="2315" max="2316" width="10.28515625" style="122" customWidth="1"/>
    <col min="2317" max="2560" width="9.140625" style="122"/>
    <col min="2561" max="2561" width="2.7109375" style="122" customWidth="1"/>
    <col min="2562" max="2562" width="22.85546875" style="122" customWidth="1"/>
    <col min="2563" max="2568" width="10.28515625" style="122" customWidth="1"/>
    <col min="2569" max="2569" width="13" style="122" customWidth="1"/>
    <col min="2570" max="2570" width="14.42578125" style="122" customWidth="1"/>
    <col min="2571" max="2572" width="10.28515625" style="122" customWidth="1"/>
    <col min="2573" max="2816" width="9.140625" style="122"/>
    <col min="2817" max="2817" width="2.7109375" style="122" customWidth="1"/>
    <col min="2818" max="2818" width="22.85546875" style="122" customWidth="1"/>
    <col min="2819" max="2824" width="10.28515625" style="122" customWidth="1"/>
    <col min="2825" max="2825" width="13" style="122" customWidth="1"/>
    <col min="2826" max="2826" width="14.42578125" style="122" customWidth="1"/>
    <col min="2827" max="2828" width="10.28515625" style="122" customWidth="1"/>
    <col min="2829" max="3072" width="9.140625" style="122"/>
    <col min="3073" max="3073" width="2.7109375" style="122" customWidth="1"/>
    <col min="3074" max="3074" width="22.85546875" style="122" customWidth="1"/>
    <col min="3075" max="3080" width="10.28515625" style="122" customWidth="1"/>
    <col min="3081" max="3081" width="13" style="122" customWidth="1"/>
    <col min="3082" max="3082" width="14.42578125" style="122" customWidth="1"/>
    <col min="3083" max="3084" width="10.28515625" style="122" customWidth="1"/>
    <col min="3085" max="3328" width="9.140625" style="122"/>
    <col min="3329" max="3329" width="2.7109375" style="122" customWidth="1"/>
    <col min="3330" max="3330" width="22.85546875" style="122" customWidth="1"/>
    <col min="3331" max="3336" width="10.28515625" style="122" customWidth="1"/>
    <col min="3337" max="3337" width="13" style="122" customWidth="1"/>
    <col min="3338" max="3338" width="14.42578125" style="122" customWidth="1"/>
    <col min="3339" max="3340" width="10.28515625" style="122" customWidth="1"/>
    <col min="3341" max="3584" width="9.140625" style="122"/>
    <col min="3585" max="3585" width="2.7109375" style="122" customWidth="1"/>
    <col min="3586" max="3586" width="22.85546875" style="122" customWidth="1"/>
    <col min="3587" max="3592" width="10.28515625" style="122" customWidth="1"/>
    <col min="3593" max="3593" width="13" style="122" customWidth="1"/>
    <col min="3594" max="3594" width="14.42578125" style="122" customWidth="1"/>
    <col min="3595" max="3596" width="10.28515625" style="122" customWidth="1"/>
    <col min="3597" max="3840" width="9.140625" style="122"/>
    <col min="3841" max="3841" width="2.7109375" style="122" customWidth="1"/>
    <col min="3842" max="3842" width="22.85546875" style="122" customWidth="1"/>
    <col min="3843" max="3848" width="10.28515625" style="122" customWidth="1"/>
    <col min="3849" max="3849" width="13" style="122" customWidth="1"/>
    <col min="3850" max="3850" width="14.42578125" style="122" customWidth="1"/>
    <col min="3851" max="3852" width="10.28515625" style="122" customWidth="1"/>
    <col min="3853" max="4096" width="9.140625" style="122"/>
    <col min="4097" max="4097" width="2.7109375" style="122" customWidth="1"/>
    <col min="4098" max="4098" width="22.85546875" style="122" customWidth="1"/>
    <col min="4099" max="4104" width="10.28515625" style="122" customWidth="1"/>
    <col min="4105" max="4105" width="13" style="122" customWidth="1"/>
    <col min="4106" max="4106" width="14.42578125" style="122" customWidth="1"/>
    <col min="4107" max="4108" width="10.28515625" style="122" customWidth="1"/>
    <col min="4109" max="4352" width="9.140625" style="122"/>
    <col min="4353" max="4353" width="2.7109375" style="122" customWidth="1"/>
    <col min="4354" max="4354" width="22.85546875" style="122" customWidth="1"/>
    <col min="4355" max="4360" width="10.28515625" style="122" customWidth="1"/>
    <col min="4361" max="4361" width="13" style="122" customWidth="1"/>
    <col min="4362" max="4362" width="14.42578125" style="122" customWidth="1"/>
    <col min="4363" max="4364" width="10.28515625" style="122" customWidth="1"/>
    <col min="4365" max="4608" width="9.140625" style="122"/>
    <col min="4609" max="4609" width="2.7109375" style="122" customWidth="1"/>
    <col min="4610" max="4610" width="22.85546875" style="122" customWidth="1"/>
    <col min="4611" max="4616" width="10.28515625" style="122" customWidth="1"/>
    <col min="4617" max="4617" width="13" style="122" customWidth="1"/>
    <col min="4618" max="4618" width="14.42578125" style="122" customWidth="1"/>
    <col min="4619" max="4620" width="10.28515625" style="122" customWidth="1"/>
    <col min="4621" max="4864" width="9.140625" style="122"/>
    <col min="4865" max="4865" width="2.7109375" style="122" customWidth="1"/>
    <col min="4866" max="4866" width="22.85546875" style="122" customWidth="1"/>
    <col min="4867" max="4872" width="10.28515625" style="122" customWidth="1"/>
    <col min="4873" max="4873" width="13" style="122" customWidth="1"/>
    <col min="4874" max="4874" width="14.42578125" style="122" customWidth="1"/>
    <col min="4875" max="4876" width="10.28515625" style="122" customWidth="1"/>
    <col min="4877" max="5120" width="9.140625" style="122"/>
    <col min="5121" max="5121" width="2.7109375" style="122" customWidth="1"/>
    <col min="5122" max="5122" width="22.85546875" style="122" customWidth="1"/>
    <col min="5123" max="5128" width="10.28515625" style="122" customWidth="1"/>
    <col min="5129" max="5129" width="13" style="122" customWidth="1"/>
    <col min="5130" max="5130" width="14.42578125" style="122" customWidth="1"/>
    <col min="5131" max="5132" width="10.28515625" style="122" customWidth="1"/>
    <col min="5133" max="5376" width="9.140625" style="122"/>
    <col min="5377" max="5377" width="2.7109375" style="122" customWidth="1"/>
    <col min="5378" max="5378" width="22.85546875" style="122" customWidth="1"/>
    <col min="5379" max="5384" width="10.28515625" style="122" customWidth="1"/>
    <col min="5385" max="5385" width="13" style="122" customWidth="1"/>
    <col min="5386" max="5386" width="14.42578125" style="122" customWidth="1"/>
    <col min="5387" max="5388" width="10.28515625" style="122" customWidth="1"/>
    <col min="5389" max="5632" width="9.140625" style="122"/>
    <col min="5633" max="5633" width="2.7109375" style="122" customWidth="1"/>
    <col min="5634" max="5634" width="22.85546875" style="122" customWidth="1"/>
    <col min="5635" max="5640" width="10.28515625" style="122" customWidth="1"/>
    <col min="5641" max="5641" width="13" style="122" customWidth="1"/>
    <col min="5642" max="5642" width="14.42578125" style="122" customWidth="1"/>
    <col min="5643" max="5644" width="10.28515625" style="122" customWidth="1"/>
    <col min="5645" max="5888" width="9.140625" style="122"/>
    <col min="5889" max="5889" width="2.7109375" style="122" customWidth="1"/>
    <col min="5890" max="5890" width="22.85546875" style="122" customWidth="1"/>
    <col min="5891" max="5896" width="10.28515625" style="122" customWidth="1"/>
    <col min="5897" max="5897" width="13" style="122" customWidth="1"/>
    <col min="5898" max="5898" width="14.42578125" style="122" customWidth="1"/>
    <col min="5899" max="5900" width="10.28515625" style="122" customWidth="1"/>
    <col min="5901" max="6144" width="9.140625" style="122"/>
    <col min="6145" max="6145" width="2.7109375" style="122" customWidth="1"/>
    <col min="6146" max="6146" width="22.85546875" style="122" customWidth="1"/>
    <col min="6147" max="6152" width="10.28515625" style="122" customWidth="1"/>
    <col min="6153" max="6153" width="13" style="122" customWidth="1"/>
    <col min="6154" max="6154" width="14.42578125" style="122" customWidth="1"/>
    <col min="6155" max="6156" width="10.28515625" style="122" customWidth="1"/>
    <col min="6157" max="6400" width="9.140625" style="122"/>
    <col min="6401" max="6401" width="2.7109375" style="122" customWidth="1"/>
    <col min="6402" max="6402" width="22.85546875" style="122" customWidth="1"/>
    <col min="6403" max="6408" width="10.28515625" style="122" customWidth="1"/>
    <col min="6409" max="6409" width="13" style="122" customWidth="1"/>
    <col min="6410" max="6410" width="14.42578125" style="122" customWidth="1"/>
    <col min="6411" max="6412" width="10.28515625" style="122" customWidth="1"/>
    <col min="6413" max="6656" width="9.140625" style="122"/>
    <col min="6657" max="6657" width="2.7109375" style="122" customWidth="1"/>
    <col min="6658" max="6658" width="22.85546875" style="122" customWidth="1"/>
    <col min="6659" max="6664" width="10.28515625" style="122" customWidth="1"/>
    <col min="6665" max="6665" width="13" style="122" customWidth="1"/>
    <col min="6666" max="6666" width="14.42578125" style="122" customWidth="1"/>
    <col min="6667" max="6668" width="10.28515625" style="122" customWidth="1"/>
    <col min="6669" max="6912" width="9.140625" style="122"/>
    <col min="6913" max="6913" width="2.7109375" style="122" customWidth="1"/>
    <col min="6914" max="6914" width="22.85546875" style="122" customWidth="1"/>
    <col min="6915" max="6920" width="10.28515625" style="122" customWidth="1"/>
    <col min="6921" max="6921" width="13" style="122" customWidth="1"/>
    <col min="6922" max="6922" width="14.42578125" style="122" customWidth="1"/>
    <col min="6923" max="6924" width="10.28515625" style="122" customWidth="1"/>
    <col min="6925" max="7168" width="9.140625" style="122"/>
    <col min="7169" max="7169" width="2.7109375" style="122" customWidth="1"/>
    <col min="7170" max="7170" width="22.85546875" style="122" customWidth="1"/>
    <col min="7171" max="7176" width="10.28515625" style="122" customWidth="1"/>
    <col min="7177" max="7177" width="13" style="122" customWidth="1"/>
    <col min="7178" max="7178" width="14.42578125" style="122" customWidth="1"/>
    <col min="7179" max="7180" width="10.28515625" style="122" customWidth="1"/>
    <col min="7181" max="7424" width="9.140625" style="122"/>
    <col min="7425" max="7425" width="2.7109375" style="122" customWidth="1"/>
    <col min="7426" max="7426" width="22.85546875" style="122" customWidth="1"/>
    <col min="7427" max="7432" width="10.28515625" style="122" customWidth="1"/>
    <col min="7433" max="7433" width="13" style="122" customWidth="1"/>
    <col min="7434" max="7434" width="14.42578125" style="122" customWidth="1"/>
    <col min="7435" max="7436" width="10.28515625" style="122" customWidth="1"/>
    <col min="7437" max="7680" width="9.140625" style="122"/>
    <col min="7681" max="7681" width="2.7109375" style="122" customWidth="1"/>
    <col min="7682" max="7682" width="22.85546875" style="122" customWidth="1"/>
    <col min="7683" max="7688" width="10.28515625" style="122" customWidth="1"/>
    <col min="7689" max="7689" width="13" style="122" customWidth="1"/>
    <col min="7690" max="7690" width="14.42578125" style="122" customWidth="1"/>
    <col min="7691" max="7692" width="10.28515625" style="122" customWidth="1"/>
    <col min="7693" max="7936" width="9.140625" style="122"/>
    <col min="7937" max="7937" width="2.7109375" style="122" customWidth="1"/>
    <col min="7938" max="7938" width="22.85546875" style="122" customWidth="1"/>
    <col min="7939" max="7944" width="10.28515625" style="122" customWidth="1"/>
    <col min="7945" max="7945" width="13" style="122" customWidth="1"/>
    <col min="7946" max="7946" width="14.42578125" style="122" customWidth="1"/>
    <col min="7947" max="7948" width="10.28515625" style="122" customWidth="1"/>
    <col min="7949" max="8192" width="9.140625" style="122"/>
    <col min="8193" max="8193" width="2.7109375" style="122" customWidth="1"/>
    <col min="8194" max="8194" width="22.85546875" style="122" customWidth="1"/>
    <col min="8195" max="8200" width="10.28515625" style="122" customWidth="1"/>
    <col min="8201" max="8201" width="13" style="122" customWidth="1"/>
    <col min="8202" max="8202" width="14.42578125" style="122" customWidth="1"/>
    <col min="8203" max="8204" width="10.28515625" style="122" customWidth="1"/>
    <col min="8205" max="8448" width="9.140625" style="122"/>
    <col min="8449" max="8449" width="2.7109375" style="122" customWidth="1"/>
    <col min="8450" max="8450" width="22.85546875" style="122" customWidth="1"/>
    <col min="8451" max="8456" width="10.28515625" style="122" customWidth="1"/>
    <col min="8457" max="8457" width="13" style="122" customWidth="1"/>
    <col min="8458" max="8458" width="14.42578125" style="122" customWidth="1"/>
    <col min="8459" max="8460" width="10.28515625" style="122" customWidth="1"/>
    <col min="8461" max="8704" width="9.140625" style="122"/>
    <col min="8705" max="8705" width="2.7109375" style="122" customWidth="1"/>
    <col min="8706" max="8706" width="22.85546875" style="122" customWidth="1"/>
    <col min="8707" max="8712" width="10.28515625" style="122" customWidth="1"/>
    <col min="8713" max="8713" width="13" style="122" customWidth="1"/>
    <col min="8714" max="8714" width="14.42578125" style="122" customWidth="1"/>
    <col min="8715" max="8716" width="10.28515625" style="122" customWidth="1"/>
    <col min="8717" max="8960" width="9.140625" style="122"/>
    <col min="8961" max="8961" width="2.7109375" style="122" customWidth="1"/>
    <col min="8962" max="8962" width="22.85546875" style="122" customWidth="1"/>
    <col min="8963" max="8968" width="10.28515625" style="122" customWidth="1"/>
    <col min="8969" max="8969" width="13" style="122" customWidth="1"/>
    <col min="8970" max="8970" width="14.42578125" style="122" customWidth="1"/>
    <col min="8971" max="8972" width="10.28515625" style="122" customWidth="1"/>
    <col min="8973" max="9216" width="9.140625" style="122"/>
    <col min="9217" max="9217" width="2.7109375" style="122" customWidth="1"/>
    <col min="9218" max="9218" width="22.85546875" style="122" customWidth="1"/>
    <col min="9219" max="9224" width="10.28515625" style="122" customWidth="1"/>
    <col min="9225" max="9225" width="13" style="122" customWidth="1"/>
    <col min="9226" max="9226" width="14.42578125" style="122" customWidth="1"/>
    <col min="9227" max="9228" width="10.28515625" style="122" customWidth="1"/>
    <col min="9229" max="9472" width="9.140625" style="122"/>
    <col min="9473" max="9473" width="2.7109375" style="122" customWidth="1"/>
    <col min="9474" max="9474" width="22.85546875" style="122" customWidth="1"/>
    <col min="9475" max="9480" width="10.28515625" style="122" customWidth="1"/>
    <col min="9481" max="9481" width="13" style="122" customWidth="1"/>
    <col min="9482" max="9482" width="14.42578125" style="122" customWidth="1"/>
    <col min="9483" max="9484" width="10.28515625" style="122" customWidth="1"/>
    <col min="9485" max="9728" width="9.140625" style="122"/>
    <col min="9729" max="9729" width="2.7109375" style="122" customWidth="1"/>
    <col min="9730" max="9730" width="22.85546875" style="122" customWidth="1"/>
    <col min="9731" max="9736" width="10.28515625" style="122" customWidth="1"/>
    <col min="9737" max="9737" width="13" style="122" customWidth="1"/>
    <col min="9738" max="9738" width="14.42578125" style="122" customWidth="1"/>
    <col min="9739" max="9740" width="10.28515625" style="122" customWidth="1"/>
    <col min="9741" max="9984" width="9.140625" style="122"/>
    <col min="9985" max="9985" width="2.7109375" style="122" customWidth="1"/>
    <col min="9986" max="9986" width="22.85546875" style="122" customWidth="1"/>
    <col min="9987" max="9992" width="10.28515625" style="122" customWidth="1"/>
    <col min="9993" max="9993" width="13" style="122" customWidth="1"/>
    <col min="9994" max="9994" width="14.42578125" style="122" customWidth="1"/>
    <col min="9995" max="9996" width="10.28515625" style="122" customWidth="1"/>
    <col min="9997" max="10240" width="9.140625" style="122"/>
    <col min="10241" max="10241" width="2.7109375" style="122" customWidth="1"/>
    <col min="10242" max="10242" width="22.85546875" style="122" customWidth="1"/>
    <col min="10243" max="10248" width="10.28515625" style="122" customWidth="1"/>
    <col min="10249" max="10249" width="13" style="122" customWidth="1"/>
    <col min="10250" max="10250" width="14.42578125" style="122" customWidth="1"/>
    <col min="10251" max="10252" width="10.28515625" style="122" customWidth="1"/>
    <col min="10253" max="10496" width="9.140625" style="122"/>
    <col min="10497" max="10497" width="2.7109375" style="122" customWidth="1"/>
    <col min="10498" max="10498" width="22.85546875" style="122" customWidth="1"/>
    <col min="10499" max="10504" width="10.28515625" style="122" customWidth="1"/>
    <col min="10505" max="10505" width="13" style="122" customWidth="1"/>
    <col min="10506" max="10506" width="14.42578125" style="122" customWidth="1"/>
    <col min="10507" max="10508" width="10.28515625" style="122" customWidth="1"/>
    <col min="10509" max="10752" width="9.140625" style="122"/>
    <col min="10753" max="10753" width="2.7109375" style="122" customWidth="1"/>
    <col min="10754" max="10754" width="22.85546875" style="122" customWidth="1"/>
    <col min="10755" max="10760" width="10.28515625" style="122" customWidth="1"/>
    <col min="10761" max="10761" width="13" style="122" customWidth="1"/>
    <col min="10762" max="10762" width="14.42578125" style="122" customWidth="1"/>
    <col min="10763" max="10764" width="10.28515625" style="122" customWidth="1"/>
    <col min="10765" max="11008" width="9.140625" style="122"/>
    <col min="11009" max="11009" width="2.7109375" style="122" customWidth="1"/>
    <col min="11010" max="11010" width="22.85546875" style="122" customWidth="1"/>
    <col min="11011" max="11016" width="10.28515625" style="122" customWidth="1"/>
    <col min="11017" max="11017" width="13" style="122" customWidth="1"/>
    <col min="11018" max="11018" width="14.42578125" style="122" customWidth="1"/>
    <col min="11019" max="11020" width="10.28515625" style="122" customWidth="1"/>
    <col min="11021" max="11264" width="9.140625" style="122"/>
    <col min="11265" max="11265" width="2.7109375" style="122" customWidth="1"/>
    <col min="11266" max="11266" width="22.85546875" style="122" customWidth="1"/>
    <col min="11267" max="11272" width="10.28515625" style="122" customWidth="1"/>
    <col min="11273" max="11273" width="13" style="122" customWidth="1"/>
    <col min="11274" max="11274" width="14.42578125" style="122" customWidth="1"/>
    <col min="11275" max="11276" width="10.28515625" style="122" customWidth="1"/>
    <col min="11277" max="11520" width="9.140625" style="122"/>
    <col min="11521" max="11521" width="2.7109375" style="122" customWidth="1"/>
    <col min="11522" max="11522" width="22.85546875" style="122" customWidth="1"/>
    <col min="11523" max="11528" width="10.28515625" style="122" customWidth="1"/>
    <col min="11529" max="11529" width="13" style="122" customWidth="1"/>
    <col min="11530" max="11530" width="14.42578125" style="122" customWidth="1"/>
    <col min="11531" max="11532" width="10.28515625" style="122" customWidth="1"/>
    <col min="11533" max="11776" width="9.140625" style="122"/>
    <col min="11777" max="11777" width="2.7109375" style="122" customWidth="1"/>
    <col min="11778" max="11778" width="22.85546875" style="122" customWidth="1"/>
    <col min="11779" max="11784" width="10.28515625" style="122" customWidth="1"/>
    <col min="11785" max="11785" width="13" style="122" customWidth="1"/>
    <col min="11786" max="11786" width="14.42578125" style="122" customWidth="1"/>
    <col min="11787" max="11788" width="10.28515625" style="122" customWidth="1"/>
    <col min="11789" max="12032" width="9.140625" style="122"/>
    <col min="12033" max="12033" width="2.7109375" style="122" customWidth="1"/>
    <col min="12034" max="12034" width="22.85546875" style="122" customWidth="1"/>
    <col min="12035" max="12040" width="10.28515625" style="122" customWidth="1"/>
    <col min="12041" max="12041" width="13" style="122" customWidth="1"/>
    <col min="12042" max="12042" width="14.42578125" style="122" customWidth="1"/>
    <col min="12043" max="12044" width="10.28515625" style="122" customWidth="1"/>
    <col min="12045" max="12288" width="9.140625" style="122"/>
    <col min="12289" max="12289" width="2.7109375" style="122" customWidth="1"/>
    <col min="12290" max="12290" width="22.85546875" style="122" customWidth="1"/>
    <col min="12291" max="12296" width="10.28515625" style="122" customWidth="1"/>
    <col min="12297" max="12297" width="13" style="122" customWidth="1"/>
    <col min="12298" max="12298" width="14.42578125" style="122" customWidth="1"/>
    <col min="12299" max="12300" width="10.28515625" style="122" customWidth="1"/>
    <col min="12301" max="12544" width="9.140625" style="122"/>
    <col min="12545" max="12545" width="2.7109375" style="122" customWidth="1"/>
    <col min="12546" max="12546" width="22.85546875" style="122" customWidth="1"/>
    <col min="12547" max="12552" width="10.28515625" style="122" customWidth="1"/>
    <col min="12553" max="12553" width="13" style="122" customWidth="1"/>
    <col min="12554" max="12554" width="14.42578125" style="122" customWidth="1"/>
    <col min="12555" max="12556" width="10.28515625" style="122" customWidth="1"/>
    <col min="12557" max="12800" width="9.140625" style="122"/>
    <col min="12801" max="12801" width="2.7109375" style="122" customWidth="1"/>
    <col min="12802" max="12802" width="22.85546875" style="122" customWidth="1"/>
    <col min="12803" max="12808" width="10.28515625" style="122" customWidth="1"/>
    <col min="12809" max="12809" width="13" style="122" customWidth="1"/>
    <col min="12810" max="12810" width="14.42578125" style="122" customWidth="1"/>
    <col min="12811" max="12812" width="10.28515625" style="122" customWidth="1"/>
    <col min="12813" max="13056" width="9.140625" style="122"/>
    <col min="13057" max="13057" width="2.7109375" style="122" customWidth="1"/>
    <col min="13058" max="13058" width="22.85546875" style="122" customWidth="1"/>
    <col min="13059" max="13064" width="10.28515625" style="122" customWidth="1"/>
    <col min="13065" max="13065" width="13" style="122" customWidth="1"/>
    <col min="13066" max="13066" width="14.42578125" style="122" customWidth="1"/>
    <col min="13067" max="13068" width="10.28515625" style="122" customWidth="1"/>
    <col min="13069" max="13312" width="9.140625" style="122"/>
    <col min="13313" max="13313" width="2.7109375" style="122" customWidth="1"/>
    <col min="13314" max="13314" width="22.85546875" style="122" customWidth="1"/>
    <col min="13315" max="13320" width="10.28515625" style="122" customWidth="1"/>
    <col min="13321" max="13321" width="13" style="122" customWidth="1"/>
    <col min="13322" max="13322" width="14.42578125" style="122" customWidth="1"/>
    <col min="13323" max="13324" width="10.28515625" style="122" customWidth="1"/>
    <col min="13325" max="13568" width="9.140625" style="122"/>
    <col min="13569" max="13569" width="2.7109375" style="122" customWidth="1"/>
    <col min="13570" max="13570" width="22.85546875" style="122" customWidth="1"/>
    <col min="13571" max="13576" width="10.28515625" style="122" customWidth="1"/>
    <col min="13577" max="13577" width="13" style="122" customWidth="1"/>
    <col min="13578" max="13578" width="14.42578125" style="122" customWidth="1"/>
    <col min="13579" max="13580" width="10.28515625" style="122" customWidth="1"/>
    <col min="13581" max="13824" width="9.140625" style="122"/>
    <col min="13825" max="13825" width="2.7109375" style="122" customWidth="1"/>
    <col min="13826" max="13826" width="22.85546875" style="122" customWidth="1"/>
    <col min="13827" max="13832" width="10.28515625" style="122" customWidth="1"/>
    <col min="13833" max="13833" width="13" style="122" customWidth="1"/>
    <col min="13834" max="13834" width="14.42578125" style="122" customWidth="1"/>
    <col min="13835" max="13836" width="10.28515625" style="122" customWidth="1"/>
    <col min="13837" max="14080" width="9.140625" style="122"/>
    <col min="14081" max="14081" width="2.7109375" style="122" customWidth="1"/>
    <col min="14082" max="14082" width="22.85546875" style="122" customWidth="1"/>
    <col min="14083" max="14088" width="10.28515625" style="122" customWidth="1"/>
    <col min="14089" max="14089" width="13" style="122" customWidth="1"/>
    <col min="14090" max="14090" width="14.42578125" style="122" customWidth="1"/>
    <col min="14091" max="14092" width="10.28515625" style="122" customWidth="1"/>
    <col min="14093" max="14336" width="9.140625" style="122"/>
    <col min="14337" max="14337" width="2.7109375" style="122" customWidth="1"/>
    <col min="14338" max="14338" width="22.85546875" style="122" customWidth="1"/>
    <col min="14339" max="14344" width="10.28515625" style="122" customWidth="1"/>
    <col min="14345" max="14345" width="13" style="122" customWidth="1"/>
    <col min="14346" max="14346" width="14.42578125" style="122" customWidth="1"/>
    <col min="14347" max="14348" width="10.28515625" style="122" customWidth="1"/>
    <col min="14349" max="14592" width="9.140625" style="122"/>
    <col min="14593" max="14593" width="2.7109375" style="122" customWidth="1"/>
    <col min="14594" max="14594" width="22.85546875" style="122" customWidth="1"/>
    <col min="14595" max="14600" width="10.28515625" style="122" customWidth="1"/>
    <col min="14601" max="14601" width="13" style="122" customWidth="1"/>
    <col min="14602" max="14602" width="14.42578125" style="122" customWidth="1"/>
    <col min="14603" max="14604" width="10.28515625" style="122" customWidth="1"/>
    <col min="14605" max="14848" width="9.140625" style="122"/>
    <col min="14849" max="14849" width="2.7109375" style="122" customWidth="1"/>
    <col min="14850" max="14850" width="22.85546875" style="122" customWidth="1"/>
    <col min="14851" max="14856" width="10.28515625" style="122" customWidth="1"/>
    <col min="14857" max="14857" width="13" style="122" customWidth="1"/>
    <col min="14858" max="14858" width="14.42578125" style="122" customWidth="1"/>
    <col min="14859" max="14860" width="10.28515625" style="122" customWidth="1"/>
    <col min="14861" max="15104" width="9.140625" style="122"/>
    <col min="15105" max="15105" width="2.7109375" style="122" customWidth="1"/>
    <col min="15106" max="15106" width="22.85546875" style="122" customWidth="1"/>
    <col min="15107" max="15112" width="10.28515625" style="122" customWidth="1"/>
    <col min="15113" max="15113" width="13" style="122" customWidth="1"/>
    <col min="15114" max="15114" width="14.42578125" style="122" customWidth="1"/>
    <col min="15115" max="15116" width="10.28515625" style="122" customWidth="1"/>
    <col min="15117" max="15360" width="9.140625" style="122"/>
    <col min="15361" max="15361" width="2.7109375" style="122" customWidth="1"/>
    <col min="15362" max="15362" width="22.85546875" style="122" customWidth="1"/>
    <col min="15363" max="15368" width="10.28515625" style="122" customWidth="1"/>
    <col min="15369" max="15369" width="13" style="122" customWidth="1"/>
    <col min="15370" max="15370" width="14.42578125" style="122" customWidth="1"/>
    <col min="15371" max="15372" width="10.28515625" style="122" customWidth="1"/>
    <col min="15373" max="15616" width="9.140625" style="122"/>
    <col min="15617" max="15617" width="2.7109375" style="122" customWidth="1"/>
    <col min="15618" max="15618" width="22.85546875" style="122" customWidth="1"/>
    <col min="15619" max="15624" width="10.28515625" style="122" customWidth="1"/>
    <col min="15625" max="15625" width="13" style="122" customWidth="1"/>
    <col min="15626" max="15626" width="14.42578125" style="122" customWidth="1"/>
    <col min="15627" max="15628" width="10.28515625" style="122" customWidth="1"/>
    <col min="15629" max="15872" width="9.140625" style="122"/>
    <col min="15873" max="15873" width="2.7109375" style="122" customWidth="1"/>
    <col min="15874" max="15874" width="22.85546875" style="122" customWidth="1"/>
    <col min="15875" max="15880" width="10.28515625" style="122" customWidth="1"/>
    <col min="15881" max="15881" width="13" style="122" customWidth="1"/>
    <col min="15882" max="15882" width="14.42578125" style="122" customWidth="1"/>
    <col min="15883" max="15884" width="10.28515625" style="122" customWidth="1"/>
    <col min="15885" max="16128" width="9.140625" style="122"/>
    <col min="16129" max="16129" width="2.7109375" style="122" customWidth="1"/>
    <col min="16130" max="16130" width="22.85546875" style="122" customWidth="1"/>
    <col min="16131" max="16136" width="10.28515625" style="122" customWidth="1"/>
    <col min="16137" max="16137" width="13" style="122" customWidth="1"/>
    <col min="16138" max="16138" width="14.42578125" style="122" customWidth="1"/>
    <col min="16139" max="16140" width="10.28515625" style="122" customWidth="1"/>
    <col min="16141" max="16384" width="9.140625" style="122"/>
  </cols>
  <sheetData>
    <row r="1" spans="1:14" ht="20.25" customHeight="1" x14ac:dyDescent="0.25">
      <c r="A1" s="347" t="s">
        <v>465</v>
      </c>
      <c r="B1" s="347"/>
      <c r="C1" s="347"/>
      <c r="D1" s="347"/>
      <c r="E1" s="347"/>
      <c r="F1" s="347"/>
      <c r="G1" s="347"/>
      <c r="H1" s="347"/>
      <c r="I1" s="347"/>
      <c r="J1" s="347"/>
    </row>
    <row r="2" spans="1:14" x14ac:dyDescent="0.2">
      <c r="A2" s="346"/>
      <c r="B2" s="346"/>
      <c r="C2" s="346"/>
      <c r="D2" s="346"/>
      <c r="E2" s="346"/>
      <c r="F2" s="346"/>
      <c r="G2" s="346"/>
      <c r="H2" s="346"/>
      <c r="I2" s="346"/>
      <c r="J2" s="346"/>
    </row>
    <row r="3" spans="1:14" ht="14.25" x14ac:dyDescent="0.2">
      <c r="A3" s="123" t="s">
        <v>466</v>
      </c>
      <c r="B3" s="124" t="s">
        <v>467</v>
      </c>
      <c r="C3" s="125"/>
      <c r="D3" s="125"/>
      <c r="E3" s="125"/>
      <c r="F3" s="125"/>
      <c r="G3" s="125"/>
      <c r="H3" s="125"/>
      <c r="I3" s="125"/>
      <c r="J3" s="126"/>
    </row>
    <row r="4" spans="1:14" ht="14.25" x14ac:dyDescent="0.2">
      <c r="A4" s="127"/>
      <c r="B4" s="125"/>
      <c r="C4" s="344"/>
      <c r="D4" s="344"/>
      <c r="E4" s="344"/>
      <c r="F4" s="344"/>
      <c r="G4" s="344"/>
      <c r="H4" s="344"/>
      <c r="I4" s="125"/>
      <c r="J4" s="126"/>
    </row>
    <row r="5" spans="1:14" x14ac:dyDescent="0.2">
      <c r="A5" s="127"/>
      <c r="B5" s="128"/>
      <c r="C5" s="344" t="s">
        <v>468</v>
      </c>
      <c r="D5" s="344"/>
      <c r="E5" s="344" t="s">
        <v>469</v>
      </c>
      <c r="F5" s="344"/>
      <c r="G5" s="344" t="s">
        <v>470</v>
      </c>
      <c r="H5" s="344"/>
      <c r="I5" s="344" t="s">
        <v>471</v>
      </c>
      <c r="J5" s="344"/>
      <c r="K5" s="344" t="s">
        <v>472</v>
      </c>
      <c r="L5" s="344"/>
      <c r="M5" s="344" t="s">
        <v>473</v>
      </c>
      <c r="N5" s="344"/>
    </row>
    <row r="6" spans="1:14" x14ac:dyDescent="0.2">
      <c r="A6" s="127"/>
      <c r="B6" s="129"/>
      <c r="C6" s="130" t="s">
        <v>489</v>
      </c>
      <c r="D6" s="130" t="s">
        <v>490</v>
      </c>
      <c r="E6" s="130" t="str">
        <f>+C6</f>
        <v>31.03.2019.</v>
      </c>
      <c r="F6" s="130" t="str">
        <f>+D6</f>
        <v>31.03.2018.</v>
      </c>
      <c r="G6" s="130" t="str">
        <f>+C6</f>
        <v>31.03.2019.</v>
      </c>
      <c r="H6" s="130" t="str">
        <f>+D6</f>
        <v>31.03.2018.</v>
      </c>
      <c r="I6" s="130" t="str">
        <f>+C6</f>
        <v>31.03.2019.</v>
      </c>
      <c r="J6" s="130" t="str">
        <f>+D6</f>
        <v>31.03.2018.</v>
      </c>
      <c r="K6" s="130" t="str">
        <f>+C6</f>
        <v>31.03.2019.</v>
      </c>
      <c r="L6" s="130" t="str">
        <f>+D6</f>
        <v>31.03.2018.</v>
      </c>
      <c r="M6" s="130" t="str">
        <f>+C6</f>
        <v>31.03.2019.</v>
      </c>
      <c r="N6" s="130" t="str">
        <f>+D6</f>
        <v>31.03.2018.</v>
      </c>
    </row>
    <row r="7" spans="1:14" x14ac:dyDescent="0.2">
      <c r="A7" s="127"/>
      <c r="B7" s="131"/>
      <c r="C7" s="132" t="s">
        <v>475</v>
      </c>
      <c r="D7" s="132" t="s">
        <v>475</v>
      </c>
      <c r="E7" s="132" t="s">
        <v>476</v>
      </c>
      <c r="F7" s="133" t="s">
        <v>476</v>
      </c>
      <c r="G7" s="133" t="s">
        <v>476</v>
      </c>
      <c r="H7" s="132" t="s">
        <v>475</v>
      </c>
      <c r="I7" s="132" t="s">
        <v>475</v>
      </c>
      <c r="J7" s="132" t="s">
        <v>475</v>
      </c>
      <c r="K7" s="132" t="s">
        <v>475</v>
      </c>
      <c r="L7" s="132" t="s">
        <v>475</v>
      </c>
      <c r="M7" s="132" t="s">
        <v>475</v>
      </c>
      <c r="N7" s="132" t="s">
        <v>475</v>
      </c>
    </row>
    <row r="8" spans="1:14" x14ac:dyDescent="0.2">
      <c r="A8" s="127"/>
      <c r="B8" s="131"/>
      <c r="C8" s="132"/>
      <c r="D8" s="132"/>
      <c r="E8" s="132"/>
      <c r="F8" s="133"/>
      <c r="G8" s="133"/>
      <c r="H8" s="132"/>
      <c r="I8" s="132"/>
      <c r="J8" s="132"/>
      <c r="M8" s="132"/>
      <c r="N8" s="132"/>
    </row>
    <row r="9" spans="1:14" x14ac:dyDescent="0.2">
      <c r="A9" s="127"/>
      <c r="B9" s="134" t="s">
        <v>477</v>
      </c>
      <c r="C9" s="135">
        <v>208716.70749900999</v>
      </c>
      <c r="D9" s="135">
        <v>203418.75477748</v>
      </c>
      <c r="E9" s="135">
        <v>139989.61608169999</v>
      </c>
      <c r="F9" s="135">
        <v>95356.008485069993</v>
      </c>
      <c r="G9" s="136">
        <v>39224.604240000001</v>
      </c>
      <c r="H9" s="136">
        <v>41896.272559999998</v>
      </c>
      <c r="I9" s="136">
        <v>232.31574000000001</v>
      </c>
      <c r="J9" s="136">
        <v>313.77141999999998</v>
      </c>
      <c r="K9" s="136">
        <v>0</v>
      </c>
      <c r="L9" s="136">
        <v>0</v>
      </c>
      <c r="M9" s="137">
        <f>+C9+E9+G9+I9+K9</f>
        <v>388163.24356070999</v>
      </c>
      <c r="N9" s="137">
        <f>+D9+F9+H9+J9+L9</f>
        <v>340984.80724255001</v>
      </c>
    </row>
    <row r="10" spans="1:14" x14ac:dyDescent="0.2">
      <c r="A10" s="127"/>
      <c r="B10" s="138" t="s">
        <v>478</v>
      </c>
      <c r="C10" s="135">
        <v>36147.842353324348</v>
      </c>
      <c r="D10" s="135">
        <v>41047.236388544421</v>
      </c>
      <c r="E10" s="135">
        <v>10480.817226076049</v>
      </c>
      <c r="F10" s="135">
        <v>12715.185658667961</v>
      </c>
      <c r="G10" s="136">
        <v>1515.9826599999999</v>
      </c>
      <c r="H10" s="136">
        <v>806.08305999999993</v>
      </c>
      <c r="I10" s="136">
        <v>-3.4416381806845893</v>
      </c>
      <c r="J10" s="136">
        <v>32.795799467626956</v>
      </c>
      <c r="K10" s="136">
        <v>-6697.593827020215</v>
      </c>
      <c r="L10" s="136">
        <v>-12234.939436389999</v>
      </c>
      <c r="M10" s="137">
        <f>+C10+E10+G10+I10+K10</f>
        <v>41443.606774199492</v>
      </c>
      <c r="N10" s="137">
        <f>+D10+F10+H10+J10+L10</f>
        <v>42366.361470290009</v>
      </c>
    </row>
    <row r="11" spans="1:14" ht="14.25" x14ac:dyDescent="0.2">
      <c r="A11" s="127"/>
      <c r="B11" s="125"/>
      <c r="C11" s="126"/>
      <c r="D11" s="126"/>
      <c r="E11" s="126"/>
      <c r="F11" s="126"/>
      <c r="G11" s="126"/>
      <c r="H11" s="126"/>
      <c r="I11" s="126"/>
      <c r="J11" s="126"/>
    </row>
    <row r="12" spans="1:14" ht="14.25" x14ac:dyDescent="0.2">
      <c r="A12" s="123" t="s">
        <v>479</v>
      </c>
      <c r="B12" s="124" t="s">
        <v>480</v>
      </c>
      <c r="C12" s="125"/>
      <c r="D12" s="125"/>
      <c r="E12" s="125"/>
      <c r="F12" s="125"/>
      <c r="G12" s="125"/>
      <c r="H12" s="125"/>
      <c r="I12" s="125"/>
      <c r="J12" s="126"/>
    </row>
    <row r="13" spans="1:14" x14ac:dyDescent="0.2">
      <c r="A13" s="139"/>
      <c r="B13" s="140"/>
      <c r="C13" s="141" t="str">
        <f>+C6</f>
        <v>31.03.2019.</v>
      </c>
      <c r="D13" s="141" t="str">
        <f>+D6</f>
        <v>31.03.2018.</v>
      </c>
      <c r="E13" s="139"/>
      <c r="F13" s="139"/>
      <c r="G13" s="139"/>
      <c r="H13" s="139"/>
      <c r="I13" s="139"/>
      <c r="J13" s="126"/>
    </row>
    <row r="14" spans="1:14" x14ac:dyDescent="0.2">
      <c r="A14" s="139"/>
      <c r="B14" s="140"/>
      <c r="C14" s="133" t="s">
        <v>475</v>
      </c>
      <c r="D14" s="132" t="s">
        <v>475</v>
      </c>
      <c r="E14" s="139"/>
      <c r="F14" s="139"/>
      <c r="G14" s="139"/>
      <c r="H14" s="139"/>
      <c r="I14" s="139"/>
      <c r="J14" s="126"/>
    </row>
    <row r="15" spans="1:14" x14ac:dyDescent="0.2">
      <c r="A15" s="139"/>
      <c r="B15" s="140"/>
      <c r="C15" s="142"/>
      <c r="D15" s="142"/>
      <c r="E15" s="139"/>
      <c r="F15" s="139"/>
      <c r="G15" s="139"/>
      <c r="H15" s="139"/>
      <c r="I15" s="139"/>
      <c r="J15" s="126"/>
    </row>
    <row r="16" spans="1:14" ht="13.5" thickBot="1" x14ac:dyDescent="0.25">
      <c r="A16" s="139"/>
      <c r="B16" s="140" t="s">
        <v>481</v>
      </c>
      <c r="C16" s="143">
        <v>255726</v>
      </c>
      <c r="D16" s="143">
        <v>203841</v>
      </c>
      <c r="E16" s="139"/>
      <c r="F16" s="139"/>
      <c r="G16" s="139"/>
      <c r="H16" s="139"/>
      <c r="I16" s="139"/>
      <c r="J16" s="126"/>
    </row>
    <row r="17" spans="1:10" x14ac:dyDescent="0.2">
      <c r="A17" s="139"/>
      <c r="B17" s="140"/>
      <c r="C17" s="144"/>
      <c r="D17" s="145"/>
      <c r="E17" s="139"/>
      <c r="F17" s="139"/>
      <c r="G17" s="139"/>
      <c r="H17" s="139"/>
      <c r="I17" s="139"/>
      <c r="J17" s="126"/>
    </row>
    <row r="18" spans="1:10" ht="13.5" thickBot="1" x14ac:dyDescent="0.25">
      <c r="A18" s="139"/>
      <c r="B18" s="140" t="s">
        <v>482</v>
      </c>
      <c r="C18" s="143">
        <v>89510</v>
      </c>
      <c r="D18" s="143">
        <v>70786</v>
      </c>
      <c r="E18" s="139"/>
      <c r="F18" s="139"/>
      <c r="G18" s="139"/>
      <c r="H18" s="139"/>
      <c r="I18" s="139"/>
      <c r="J18" s="126"/>
    </row>
    <row r="19" spans="1:10" x14ac:dyDescent="0.2">
      <c r="A19" s="139"/>
      <c r="B19" s="139"/>
      <c r="C19" s="139"/>
      <c r="D19" s="139"/>
      <c r="E19" s="139"/>
      <c r="F19" s="139"/>
      <c r="G19" s="139"/>
      <c r="H19" s="139"/>
      <c r="I19" s="139"/>
      <c r="J19" s="126"/>
    </row>
    <row r="20" spans="1:10" x14ac:dyDescent="0.2">
      <c r="A20" s="146" t="s">
        <v>483</v>
      </c>
      <c r="B20" s="124" t="s">
        <v>484</v>
      </c>
      <c r="C20" s="140"/>
      <c r="D20" s="140"/>
      <c r="E20" s="139"/>
      <c r="F20" s="139"/>
      <c r="G20" s="139"/>
      <c r="H20" s="139"/>
      <c r="I20" s="139"/>
      <c r="J20" s="126"/>
    </row>
    <row r="21" spans="1:10" x14ac:dyDescent="0.2">
      <c r="A21" s="147"/>
      <c r="B21" s="148"/>
      <c r="C21" s="140"/>
      <c r="D21" s="140"/>
      <c r="E21" s="139"/>
      <c r="F21" s="139"/>
      <c r="G21" s="139"/>
      <c r="H21" s="139"/>
      <c r="I21" s="139"/>
      <c r="J21" s="126"/>
    </row>
    <row r="22" spans="1:10" x14ac:dyDescent="0.2">
      <c r="A22" s="139"/>
      <c r="B22" s="140"/>
      <c r="C22" s="149" t="str">
        <f>+C6</f>
        <v>31.03.2019.</v>
      </c>
      <c r="D22" s="150" t="s">
        <v>474</v>
      </c>
      <c r="E22" s="139"/>
      <c r="F22" s="139"/>
      <c r="G22" s="139"/>
      <c r="H22" s="139"/>
      <c r="I22" s="139"/>
      <c r="J22" s="126"/>
    </row>
    <row r="23" spans="1:10" x14ac:dyDescent="0.2">
      <c r="A23" s="139"/>
      <c r="B23" s="140"/>
      <c r="C23" s="133" t="s">
        <v>475</v>
      </c>
      <c r="D23" s="133" t="s">
        <v>475</v>
      </c>
      <c r="E23" s="139"/>
      <c r="F23" s="139"/>
      <c r="G23" s="139"/>
      <c r="H23" s="139"/>
      <c r="I23" s="139"/>
      <c r="J23" s="126"/>
    </row>
    <row r="24" spans="1:10" x14ac:dyDescent="0.2">
      <c r="A24" s="139"/>
      <c r="B24" s="140"/>
      <c r="C24" s="142"/>
      <c r="D24" s="142"/>
      <c r="E24" s="139"/>
      <c r="F24" s="139"/>
      <c r="G24" s="139"/>
      <c r="H24" s="139"/>
      <c r="I24" s="139"/>
      <c r="J24" s="126"/>
    </row>
    <row r="25" spans="1:10" ht="13.5" thickBot="1" x14ac:dyDescent="0.25">
      <c r="A25" s="139"/>
      <c r="B25" s="140" t="s">
        <v>485</v>
      </c>
      <c r="C25" s="151">
        <v>114734</v>
      </c>
      <c r="D25" s="151">
        <v>113235</v>
      </c>
      <c r="E25" s="139"/>
      <c r="F25" s="139"/>
      <c r="G25" s="139"/>
      <c r="H25" s="139"/>
      <c r="I25" s="139"/>
      <c r="J25" s="126"/>
    </row>
    <row r="26" spans="1:10" x14ac:dyDescent="0.2">
      <c r="A26" s="139"/>
      <c r="B26" s="140"/>
      <c r="C26" s="144"/>
      <c r="D26" s="144"/>
      <c r="E26" s="139"/>
      <c r="F26" s="139"/>
      <c r="G26" s="139"/>
      <c r="H26" s="139"/>
      <c r="I26" s="139"/>
      <c r="J26" s="126"/>
    </row>
    <row r="27" spans="1:10" ht="13.5" thickBot="1" x14ac:dyDescent="0.25">
      <c r="A27" s="139"/>
      <c r="B27" s="140" t="s">
        <v>486</v>
      </c>
      <c r="C27" s="151">
        <v>67588</v>
      </c>
      <c r="D27" s="151">
        <v>40407</v>
      </c>
      <c r="E27" s="139"/>
      <c r="F27" s="139"/>
      <c r="G27" s="139"/>
      <c r="H27" s="139"/>
      <c r="I27" s="139"/>
      <c r="J27" s="126"/>
    </row>
    <row r="28" spans="1:10" x14ac:dyDescent="0.2">
      <c r="A28" s="126"/>
      <c r="B28" s="140"/>
      <c r="C28" s="144"/>
      <c r="D28" s="144"/>
      <c r="E28" s="126"/>
      <c r="F28" s="126"/>
      <c r="G28" s="126"/>
      <c r="H28" s="126"/>
      <c r="I28" s="126"/>
      <c r="J28" s="126"/>
    </row>
    <row r="29" spans="1:10" x14ac:dyDescent="0.2">
      <c r="A29" s="152" t="s">
        <v>487</v>
      </c>
      <c r="B29" s="345" t="s">
        <v>488</v>
      </c>
      <c r="C29" s="346"/>
      <c r="D29" s="346"/>
      <c r="E29" s="346"/>
      <c r="F29" s="346"/>
      <c r="G29" s="346"/>
      <c r="H29" s="346"/>
      <c r="I29" s="346"/>
      <c r="J29" s="346"/>
    </row>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pageSetup paperSize="9" scale="58" orientation="portrait" verticalDpi="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e0f2309832ba7d5f50b3314f8adb9f25">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7a85eb3cf7c0c80b61ee2e764bc23802"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E0D142B2-0471-483E-B43E-6AF3D22A0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Orhideja Gjenero</cp:lastModifiedBy>
  <cp:lastPrinted>2019-04-24T09:44:08Z</cp:lastPrinted>
  <dcterms:created xsi:type="dcterms:W3CDTF">2008-10-17T11:51:54Z</dcterms:created>
  <dcterms:modified xsi:type="dcterms:W3CDTF">2019-04-28T11:29:30Z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