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1. polugodište 2019\tablice\"/>
    </mc:Choice>
  </mc:AlternateContent>
  <xr:revisionPtr revIDLastSave="0" documentId="13_ncr:1_{F564F444-33A5-4AD1-BE7B-C63D7ECBC657}" xr6:coauthVersionLast="41" xr6:coauthVersionMax="41"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24" l="1"/>
  <c r="N10" i="24"/>
  <c r="M10" i="24"/>
  <c r="N9" i="24"/>
  <c r="M9" i="24"/>
  <c r="N6" i="24"/>
  <c r="M6" i="24"/>
  <c r="L6" i="24"/>
  <c r="K6" i="24"/>
  <c r="J6" i="24"/>
  <c r="I6" i="24"/>
  <c r="H6" i="24"/>
  <c r="G6" i="24"/>
  <c r="F6" i="24"/>
  <c r="E6" i="24"/>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131" i="18" l="1"/>
  <c r="H9" i="18"/>
  <c r="I60" i="19"/>
  <c r="H55" i="20"/>
  <c r="H47" i="21"/>
  <c r="H34" i="21"/>
  <c r="H42" i="20"/>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K14" i="19" l="1"/>
  <c r="K61" i="19" s="1"/>
  <c r="I75" i="18"/>
  <c r="I131" i="18" s="1"/>
  <c r="H72" i="18"/>
  <c r="J60" i="19"/>
  <c r="K60" i="19"/>
  <c r="H61" i="19"/>
  <c r="H57" i="20"/>
  <c r="H59" i="20" s="1"/>
  <c r="I24" i="20"/>
  <c r="I27" i="20" s="1"/>
  <c r="H49" i="21"/>
  <c r="H51" i="21" s="1"/>
  <c r="I47" i="21"/>
  <c r="I14" i="19"/>
  <c r="I61" i="19" s="1"/>
  <c r="I49" i="21"/>
  <c r="I51" i="21" s="1"/>
  <c r="W61" i="22"/>
  <c r="I44" i="18"/>
  <c r="I55" i="20"/>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3" i="19" l="1"/>
  <c r="K64" i="19"/>
  <c r="K62" i="19"/>
  <c r="K67" i="19" s="1"/>
  <c r="J63" i="19"/>
  <c r="H64" i="19"/>
  <c r="I57" i="20"/>
  <c r="I59" i="20" s="1"/>
  <c r="I63" i="19"/>
  <c r="I64" i="19"/>
  <c r="I62" i="19"/>
  <c r="I72" i="18"/>
  <c r="H62" i="19"/>
  <c r="H66" i="19" s="1"/>
  <c r="H63" i="19"/>
  <c r="J62" i="19"/>
  <c r="J66" i="19" s="1"/>
  <c r="J64" i="19"/>
  <c r="K68" i="19" l="1"/>
  <c r="K66" i="19"/>
  <c r="H67" i="19"/>
  <c r="I67" i="19"/>
  <c r="I68" i="19"/>
  <c r="I66" i="19"/>
  <c r="H68" i="19"/>
  <c r="J67" i="19"/>
  <c r="J68" i="19"/>
</calcChain>
</file>

<file path=xl/sharedStrings.xml><?xml version="1.0" encoding="utf-8"?>
<sst xmlns="http://schemas.openxmlformats.org/spreadsheetml/2006/main" count="559" uniqueCount="477">
  <si>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</si>
  <si>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</si>
  <si>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</si>
  <si>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</si>
  <si>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</si>
  <si>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</si>
  <si>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</si>
  <si>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</si>
  <si>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</si>
  <si>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</si>
  <si>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</si>
  <si>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</si>
  <si>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</si>
  <si>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</si>
  <si>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</si>
  <si>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</si>
  <si>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</si>
  <si>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</si>
  <si>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</si>
  <si>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</si>
  <si>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</si>
  <si>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</si>
  <si>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</si>
  <si>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</si>
  <si>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</si>
  <si>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</si>
  <si>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</si>
  <si>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</si>
  <si>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</si>
  <si>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</si>
  <si>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</si>
  <si>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</si>
  <si>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</si>
  <si>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</si>
  <si>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</si>
  <si>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</si>
  <si>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</si>
  <si>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</si>
  <si>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</si>
  <si>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</si>
  <si>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</si>
  <si>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</si>
  <si>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</si>
  <si>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</si>
  <si>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</si>
  <si>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</si>
  <si>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</si>
  <si>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</si>
  <si>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</si>
  <si>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</si>
  <si>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</si>
  <si>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</si>
  <si>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</si>
  <si>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</si>
  <si>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</si>
  <si>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</si>
  <si>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</si>
  <si>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</si>
  <si>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</si>
  <si>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</si>
  <si>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</si>
  <si>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</si>
  <si>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</si>
  <si>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</si>
  <si>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</si>
  <si>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</si>
  <si>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</si>
  <si>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</si>
  <si>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</si>
  <si>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</si>
  <si>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</si>
  <si>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</si>
  <si>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</si>
  <si>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</si>
  <si>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</si>
  <si>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</si>
  <si>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</si>
  <si>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</si>
  <si>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</si>
  <si>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</si>
  <si>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</si>
  <si>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</si>
  <si>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</si>
  <si>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</si>
  <si>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</si>
  <si>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</si>
  <si>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</si>
  <si>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</si>
  <si>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</si>
  <si>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</si>
  <si>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</si>
  <si>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</si>
  <si>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</si>
  <si>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</si>
  <si>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</si>
  <si>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</si>
  <si>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</si>
  <si>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</si>
  <si>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</si>
  <si>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</si>
  <si>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</si>
  <si>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</si>
  <si>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</si>
  <si>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</si>
  <si>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</si>
  <si>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</si>
  <si>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</si>
  <si>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</si>
  <si>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</si>
  <si>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</si>
  <si>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</si>
  <si>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</si>
  <si>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</si>
  <si>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</si>
  <si>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</si>
  <si>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</si>
  <si>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</si>
  <si>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</si>
  <si>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</si>
  <si>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</si>
  <si>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</si>
  <si>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</si>
  <si>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</si>
  <si>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</si>
  <si>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</si>
  <si>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</si>
  <si>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</si>
  <si>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</si>
  <si>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</si>
  <si>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</si>
  <si>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</si>
  <si>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</si>
  <si>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</si>
  <si>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</si>
  <si>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</si>
  <si>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</si>
  <si>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</si>
  <si>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</si>
  <si>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</si>
  <si>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</si>
  <si>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</si>
  <si>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</si>
  <si>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</si>
  <si>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</si>
  <si>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</si>
  <si>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</si>
  <si>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</si>
  <si>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</si>
  <si>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</si>
  <si>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</si>
  <si>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</si>
  <si>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</si>
  <si>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</si>
  <si>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</si>
  <si>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</si>
  <si>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</si>
  <si>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</si>
  <si>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</si>
  <si>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</si>
  <si>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</si>
  <si>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</si>
  <si>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</si>
  <si>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</si>
  <si>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</si>
  <si>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</si>
  <si>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</si>
  <si>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</si>
  <si>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</si>
  <si>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</si>
  <si>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</si>
  <si>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</si>
  <si>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</si>
  <si>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</si>
  <si>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</si>
  <si>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</si>
  <si>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</si>
  <si>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</si>
  <si>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</si>
  <si>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</si>
  <si>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</si>
  <si>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</si>
  <si>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</si>
  <si>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</si>
  <si>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</si>
  <si>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</si>
  <si>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</si>
  <si>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</si>
  <si>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</si>
  <si>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</si>
  <si>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</si>
  <si>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</si>
  <si>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</si>
  <si>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</si>
  <si>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</si>
  <si>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</si>
  <si>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</si>
  <si>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</si>
  <si>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</si>
  <si>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</si>
  <si>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</si>
  <si>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</si>
  <si>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</si>
  <si>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</si>
  <si>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</si>
  <si>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</si>
  <si>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</si>
  <si>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</si>
  <si>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</si>
  <si>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</si>
  <si>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</si>
  <si>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</si>
  <si>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</si>
  <si>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</si>
  <si>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</si>
  <si>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</si>
  <si>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</si>
  <si>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</si>
  <si>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</si>
  <si>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</si>
  <si>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</si>
  <si>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</si>
  <si>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</si>
  <si>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</si>
  <si>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</si>
  <si>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</si>
  <si>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</si>
  <si>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</si>
  <si>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</si>
  <si>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</si>
  <si>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</si>
  <si>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</si>
  <si>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</si>
  <si>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</si>
  <si>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</si>
  <si>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</si>
  <si>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</si>
  <si>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</si>
  <si>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</si>
  <si>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</si>
  <si>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</si>
  <si>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</si>
  <si>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</si>
  <si>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</si>
  <si>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</si>
  <si>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</si>
  <si>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</si>
  <si>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</si>
  <si>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</si>
  <si>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</si>
  <si>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</si>
  <si>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</si>
  <si>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</si>
  <si>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</si>
  <si>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</si>
  <si>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</si>
  <si>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</si>
  <si>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</si>
  <si>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</si>
  <si>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</si>
  <si>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</si>
  <si>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</si>
  <si>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</si>
  <si>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</si>
  <si>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</si>
  <si>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</si>
  <si>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</si>
  <si>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</si>
  <si>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</si>
  <si>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</si>
  <si>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</si>
  <si>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</si>
  <si>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</si>
  <si>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</si>
  <si>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</si>
  <si>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</si>
  <si>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</si>
  <si>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</si>
  <si>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</si>
  <si>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</si>
  <si>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</si>
  <si>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</si>
  <si>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</si>
  <si>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</si>
  <si>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</si>
  <si>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</si>
  <si>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</si>
  <si>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</si>
  <si>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</si>
  <si>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</si>
  <si>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</si>
  <si>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</si>
  <si>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</si>
  <si>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</si>
  <si>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</si>
  <si>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</si>
  <si>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</si>
  <si>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</si>
  <si>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</si>
  <si>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</si>
  <si>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</si>
  <si>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</si>
  <si>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</si>
  <si>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</si>
  <si>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</si>
  <si>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</si>
  <si>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</si>
  <si>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</si>
  <si>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</si>
  <si>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</si>
  <si>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</si>
  <si>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</si>
  <si>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</si>
  <si>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</si>
  <si>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</si>
  <si>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</si>
  <si>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</si>
  <si>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</si>
  <si>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</si>
  <si>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</si>
  <si>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</si>
  <si>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</si>
  <si>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</si>
  <si>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</si>
  <si>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</si>
  <si>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</si>
  <si>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</si>
  <si>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</si>
  <si>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</si>
  <si>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</si>
  <si>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</si>
  <si>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</si>
  <si>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</si>
  <si>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</si>
  <si>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</si>
  <si>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</si>
  <si>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</si>
  <si>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</si>
  <si>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</si>
  <si>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</si>
  <si>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</si>
  <si>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</si>
  <si>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</si>
  <si>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</si>
  <si>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</si>
  <si>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</si>
  <si>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</si>
  <si>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</si>
  <si>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</si>
  <si>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</si>
  <si>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</si>
  <si>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</si>
  <si>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</si>
  <si>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</si>
  <si>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</si>
  <si>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</si>
  <si>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</si>
  <si>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</si>
  <si>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</si>
  <si>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</si>
  <si>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</si>
  <si>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</si>
  <si>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</si>
  <si>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</si>
  <si>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</si>
  <si>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</si>
  <si>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</si>
  <si>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</si>
  <si>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</si>
  <si>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</si>
  <si>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</si>
  <si>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</si>
  <si>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</si>
  <si>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</si>
  <si>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</si>
  <si>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</si>
  <si>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</si>
  <si>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</si>
  <si>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</si>
  <si>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</si>
  <si>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</si>
  <si>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</si>
  <si>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</si>
  <si>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</si>
  <si>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</si>
  <si>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</si>
  <si>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</si>
  <si>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</si>
  <si>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</si>
  <si>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</si>
  <si>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</si>
  <si>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</si>
  <si>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</si>
  <si>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</si>
  <si>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</si>
  <si>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</si>
  <si>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</si>
  <si>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</si>
  <si>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</si>
  <si>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</si>
  <si>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</si>
  <si>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</si>
  <si>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</si>
  <si>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</si>
  <si>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</si>
  <si>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</si>
  <si>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</si>
  <si>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</si>
  <si>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</si>
  <si>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</si>
  <si>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</si>
  <si>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</si>
  <si>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</si>
  <si>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</si>
  <si>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</si>
  <si>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</si>
  <si>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</si>
  <si>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</si>
  <si>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</si>
  <si>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</si>
  <si>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</si>
  <si>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</si>
  <si>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</si>
  <si>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</si>
  <si>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</si>
  <si>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</si>
  <si>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</si>
  <si>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</si>
  <si>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</si>
  <si>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</si>
  <si>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</si>
  <si>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</si>
  <si>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</si>
  <si>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Bilješke uz  konsolidirane financijske izvještaje</t>
  </si>
  <si>
    <t>1.</t>
  </si>
  <si>
    <t>Izvještavanje po segmentu</t>
  </si>
  <si>
    <t>Mreže</t>
  </si>
  <si>
    <t>Digitalne usluge</t>
  </si>
  <si>
    <t>Upravljane usluge</t>
  </si>
  <si>
    <t>Poslovanje u nastajanju i ostalo</t>
  </si>
  <si>
    <t>Neraspoređeno</t>
  </si>
  <si>
    <t>Ukupno</t>
  </si>
  <si>
    <t>30.06.2019.</t>
  </si>
  <si>
    <t>30.06.2018.</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</si>
  <si>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</si>
  <si>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</si>
  <si>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</si>
  <si>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</si>
  <si>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</si>
  <si>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</si>
  <si>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</si>
  <si>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</si>
  <si>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</si>
  <si>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</si>
  <si>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31.12.2018.</t>
  </si>
  <si>
    <t>Potraživanja</t>
  </si>
  <si>
    <t>Obveze</t>
  </si>
  <si>
    <t>4.</t>
  </si>
  <si>
    <t>Ostale bilješke objavljene su u izvješću Uprave o poslovanju.</t>
  </si>
  <si>
    <t>u razdoblju 01.01.2019. do 30.06.2019.</t>
  </si>
  <si>
    <t xml:space="preserve">Obveznik: ERICSSON NIKOLA TESLA D.D. </t>
  </si>
  <si>
    <t>01.01.2019</t>
  </si>
  <si>
    <t> 30.06.2019</t>
  </si>
  <si>
    <t>03272699</t>
  </si>
  <si>
    <t>080002028</t>
  </si>
  <si>
    <t>84214771175</t>
  </si>
  <si>
    <t>233</t>
  </si>
  <si>
    <t>HR</t>
  </si>
  <si>
    <t>5299001W91BFWSUOVD63</t>
  </si>
  <si>
    <t>ERICSSON NIKOLA TESLA D.D. ZAGREB</t>
  </si>
  <si>
    <t>Zagreb</t>
  </si>
  <si>
    <t>Krapinska 45</t>
  </si>
  <si>
    <t>etk.company@ericsson.com</t>
  </si>
  <si>
    <t>www.ericsson.hr</t>
  </si>
  <si>
    <t>No</t>
  </si>
  <si>
    <t>Tatjana Ricijaš</t>
  </si>
  <si>
    <t>+385 (0)1 365 3343</t>
  </si>
  <si>
    <t xml:space="preserve">stanje na dan 30.06.2019.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</si>
</sst>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name val="Arial"/>
      <family val="2"/>
    </font>
    <font>
      <u/>
      <sz val="9"/>
      <name val="Arial"/>
      <family val="2"/>
      <charset val="238"/>
    </font>
    <font>
      <b/>
      <sz val="10"/>
      <color indexed="63"/>
      <name val="Arial"/>
      <family val="2"/>
      <charset val="238"/>
    </font>
    <font>
      <b/>
      <sz val="10"/>
      <color indexed="8"/>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7" fillId="0" borderId="0">
      <alignment vertical="top"/>
    </xf>
  </cellStyleXfs>
  <cellXfs count="34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 fillId="0" borderId="0" xfId="0" applyFont="1"/>
    <xf numFmtId="0" fontId="6" fillId="0" borderId="0" xfId="1" applyFont="1" applyBorder="1" applyAlignment="1">
      <alignment horizontal="justify" vertical="top"/>
    </xf>
    <xf numFmtId="0" fontId="6" fillId="0" borderId="0" xfId="1" applyFont="1" applyBorder="1" applyAlignment="1">
      <alignment horizontal="left" vertical="top"/>
    </xf>
    <xf numFmtId="0" fontId="29" fillId="0" borderId="0" xfId="1" applyFont="1" applyBorder="1" applyAlignment="1">
      <alignment horizontal="justify" vertical="top"/>
    </xf>
    <xf numFmtId="0" fontId="7" fillId="0" borderId="0" xfId="1" applyFont="1">
      <alignment vertical="top"/>
    </xf>
    <xf numFmtId="0" fontId="2" fillId="0" borderId="0" xfId="1" applyFont="1" applyBorder="1" applyAlignment="1">
      <alignment horizontal="justify" vertical="top"/>
    </xf>
    <xf numFmtId="0" fontId="18" fillId="0" borderId="0" xfId="1" applyFont="1" applyAlignment="1">
      <alignment horizontal="center"/>
    </xf>
    <xf numFmtId="0" fontId="18" fillId="0" borderId="0" xfId="1" applyFont="1" applyAlignment="1">
      <alignment horizontal="right" vertical="top"/>
    </xf>
    <xf numFmtId="14" fontId="4" fillId="0" borderId="0" xfId="5" quotePrefix="1" applyNumberFormat="1" applyFont="1" applyAlignment="1">
      <alignment horizontal="right"/>
    </xf>
    <xf numFmtId="0" fontId="18"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quotePrefix="1" applyFont="1" applyAlignment="1">
      <alignment horizontal="lef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34" fillId="0" borderId="0" xfId="0" applyNumberFormat="1" applyFont="1" applyAlignment="1">
      <alignment horizontal="right" vertical="top"/>
    </xf>
    <xf numFmtId="0" fontId="5" fillId="0" borderId="0" xfId="1" applyFont="1">
      <alignment vertical="top"/>
    </xf>
    <xf numFmtId="0" fontId="7"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0" fontId="35" fillId="0" borderId="0" xfId="1" applyFont="1" applyAlignment="1">
      <alignment horizontal="right" vertical="top" wrapText="1"/>
    </xf>
    <xf numFmtId="0" fontId="35" fillId="0" borderId="0" xfId="5" applyFont="1" applyAlignment="1">
      <alignment horizontal="right" vertical="top" wrapText="1"/>
    </xf>
    <xf numFmtId="0" fontId="36" fillId="0" borderId="0" xfId="1" applyFont="1" applyAlignment="1"/>
    <xf numFmtId="0" fontId="37" fillId="0" borderId="0" xfId="1" applyFont="1" applyAlignment="1"/>
    <xf numFmtId="0" fontId="2"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0" fontId="6" fillId="0" borderId="0" xfId="1" applyFont="1" applyAlignment="1">
      <alignment horizontal="left" vertical="top"/>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 fillId="0" borderId="0" xfId="1" applyFont="1" applyAlignment="1">
      <alignment horizontal="center" wrapText="1"/>
    </xf>
    <xf numFmtId="0" fontId="2" fillId="0" borderId="0" xfId="1" quotePrefix="1" applyFont="1" applyBorder="1" applyAlignment="1">
      <alignment horizontal="left" vertical="top" wrapText="1"/>
    </xf>
    <xf numFmtId="0" fontId="7" fillId="0" borderId="0" xfId="1" applyFont="1" applyAlignment="1"/>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C465D8AD-FD49-4435-A252-3DBDE818978C}"/>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sqref="A1:C1"/>
    </sheetView>
  </sheetViews>
  <sheetFormatPr defaultColWidth="9.140625" defaultRowHeight="15" x14ac:dyDescent="0.25"/>
  <cols>
    <col min="1" max="8" width="9.140625" style="73"/>
    <col min="9" max="9" width="15.42578125" style="73" customWidth="1"/>
    <col min="10" max="10" width="9.140625" style="73"/>
    <col min="11" max="13" width="9.140625" style="125"/>
    <col min="14" max="14" width="9.140625" style="123"/>
    <col min="15" max="20" width="9.140625" style="125"/>
    <col min="21" max="16384" width="9.140625" style="73"/>
  </cols>
  <sheetData>
    <row r="1" spans="1:20" ht="15.75" x14ac:dyDescent="0.25">
      <c r="A1" s="204" t="s">
        <v>391</v>
      </c>
      <c r="B1" s="205"/>
      <c r="C1" s="205"/>
      <c r="D1" s="71"/>
      <c r="E1" s="71"/>
      <c r="F1" s="71"/>
      <c r="G1" s="71"/>
      <c r="H1" s="71"/>
      <c r="I1" s="71"/>
      <c r="J1" s="72"/>
    </row>
    <row r="2" spans="1:20" ht="14.45" customHeight="1" x14ac:dyDescent="0.25">
      <c r="A2" s="206" t="s">
        <v>407</v>
      </c>
      <c r="B2" s="207"/>
      <c r="C2" s="207"/>
      <c r="D2" s="207"/>
      <c r="E2" s="207"/>
      <c r="F2" s="207"/>
      <c r="G2" s="207"/>
      <c r="H2" s="207"/>
      <c r="I2" s="207"/>
      <c r="J2" s="208"/>
      <c r="N2" s="123">
        <v>1</v>
      </c>
    </row>
    <row r="3" spans="1:20" x14ac:dyDescent="0.25">
      <c r="A3" s="74"/>
      <c r="B3" s="75"/>
      <c r="C3" s="75"/>
      <c r="D3" s="75"/>
      <c r="E3" s="75"/>
      <c r="F3" s="75"/>
      <c r="G3" s="75"/>
      <c r="H3" s="75"/>
      <c r="I3" s="75"/>
      <c r="J3" s="76"/>
      <c r="N3" s="123">
        <v>2</v>
      </c>
    </row>
    <row r="4" spans="1:20" ht="33.6" customHeight="1" x14ac:dyDescent="0.25">
      <c r="A4" s="209" t="s">
        <v>392</v>
      </c>
      <c r="B4" s="210"/>
      <c r="C4" s="210"/>
      <c r="D4" s="210"/>
      <c r="E4" s="211" t="s">
        <v>460</v>
      </c>
      <c r="F4" s="212"/>
      <c r="G4" s="77" t="s">
        <v>0</v>
      </c>
      <c r="H4" s="211" t="s">
        <v>461</v>
      </c>
      <c r="I4" s="212"/>
      <c r="J4" s="78"/>
      <c r="N4" s="123">
        <v>3</v>
      </c>
    </row>
    <row r="5" spans="1:20" s="79" customFormat="1" ht="10.35" customHeight="1" x14ac:dyDescent="0.25">
      <c r="A5" s="213"/>
      <c r="B5" s="214"/>
      <c r="C5" s="214"/>
      <c r="D5" s="214"/>
      <c r="E5" s="214"/>
      <c r="F5" s="214"/>
      <c r="G5" s="214"/>
      <c r="H5" s="214"/>
      <c r="I5" s="214"/>
      <c r="J5" s="215"/>
      <c r="N5" s="124">
        <v>4</v>
      </c>
    </row>
    <row r="6" spans="1:20" ht="20.45" customHeight="1" x14ac:dyDescent="0.25">
      <c r="A6" s="80"/>
      <c r="B6" s="81" t="s">
        <v>412</v>
      </c>
      <c r="C6" s="82"/>
      <c r="D6" s="82"/>
      <c r="E6" s="88">
        <v>2019</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413</v>
      </c>
      <c r="C8" s="82"/>
      <c r="D8" s="82"/>
      <c r="E8" s="88">
        <v>2</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8.1" customHeight="1" x14ac:dyDescent="0.25">
      <c r="A10" s="200" t="s">
        <v>414</v>
      </c>
      <c r="B10" s="201"/>
      <c r="C10" s="201"/>
      <c r="D10" s="201"/>
      <c r="E10" s="201"/>
      <c r="F10" s="201"/>
      <c r="G10" s="201"/>
      <c r="H10" s="201"/>
      <c r="I10" s="201"/>
      <c r="J10" s="90"/>
    </row>
    <row r="11" spans="1:20" ht="24.6" customHeight="1" x14ac:dyDescent="0.25">
      <c r="A11" s="188" t="s">
        <v>393</v>
      </c>
      <c r="B11" s="202"/>
      <c r="C11" s="194" t="s">
        <v>462</v>
      </c>
      <c r="D11" s="195"/>
      <c r="E11" s="91"/>
      <c r="F11" s="160" t="s">
        <v>415</v>
      </c>
      <c r="G11" s="198"/>
      <c r="H11" s="176" t="s">
        <v>466</v>
      </c>
      <c r="I11" s="177"/>
      <c r="J11" s="92"/>
    </row>
    <row r="12" spans="1:20" ht="14.45" customHeight="1" x14ac:dyDescent="0.25">
      <c r="A12" s="93"/>
      <c r="B12" s="94"/>
      <c r="C12" s="94"/>
      <c r="D12" s="94"/>
      <c r="E12" s="203"/>
      <c r="F12" s="203"/>
      <c r="G12" s="203"/>
      <c r="H12" s="203"/>
      <c r="I12" s="95"/>
      <c r="J12" s="92"/>
    </row>
    <row r="13" spans="1:20" ht="21" customHeight="1" x14ac:dyDescent="0.25">
      <c r="A13" s="159" t="s">
        <v>408</v>
      </c>
      <c r="B13" s="198"/>
      <c r="C13" s="194" t="s">
        <v>463</v>
      </c>
      <c r="D13" s="195"/>
      <c r="E13" s="216"/>
      <c r="F13" s="203"/>
      <c r="G13" s="203"/>
      <c r="H13" s="203"/>
      <c r="I13" s="95"/>
      <c r="J13" s="92"/>
    </row>
    <row r="14" spans="1:20" ht="11.1" customHeight="1" x14ac:dyDescent="0.25">
      <c r="A14" s="91"/>
      <c r="B14" s="95"/>
      <c r="C14" s="94"/>
      <c r="D14" s="94"/>
      <c r="E14" s="166"/>
      <c r="F14" s="166"/>
      <c r="G14" s="166"/>
      <c r="H14" s="166"/>
      <c r="I14" s="94"/>
      <c r="J14" s="96"/>
    </row>
    <row r="15" spans="1:20" ht="23.1" customHeight="1" x14ac:dyDescent="0.25">
      <c r="A15" s="159" t="s">
        <v>394</v>
      </c>
      <c r="B15" s="198"/>
      <c r="C15" s="194" t="s">
        <v>464</v>
      </c>
      <c r="D15" s="195"/>
      <c r="E15" s="199"/>
      <c r="F15" s="190"/>
      <c r="G15" s="97" t="s">
        <v>416</v>
      </c>
      <c r="H15" s="176" t="s">
        <v>467</v>
      </c>
      <c r="I15" s="177"/>
      <c r="J15" s="98"/>
    </row>
    <row r="16" spans="1:20" ht="11.1" customHeight="1" x14ac:dyDescent="0.25">
      <c r="A16" s="91"/>
      <c r="B16" s="95"/>
      <c r="C16" s="94"/>
      <c r="D16" s="94"/>
      <c r="E16" s="166"/>
      <c r="F16" s="166"/>
      <c r="G16" s="166"/>
      <c r="H16" s="166"/>
      <c r="I16" s="94"/>
      <c r="J16" s="96"/>
    </row>
    <row r="17" spans="1:10" ht="23.1" customHeight="1" x14ac:dyDescent="0.25">
      <c r="A17" s="99"/>
      <c r="B17" s="97" t="s">
        <v>417</v>
      </c>
      <c r="C17" s="194" t="s">
        <v>465</v>
      </c>
      <c r="D17" s="195"/>
      <c r="E17" s="100"/>
      <c r="F17" s="100"/>
      <c r="G17" s="100"/>
      <c r="H17" s="100"/>
      <c r="I17" s="100"/>
      <c r="J17" s="98"/>
    </row>
    <row r="18" spans="1:10" x14ac:dyDescent="0.25">
      <c r="A18" s="196"/>
      <c r="B18" s="197"/>
      <c r="C18" s="166"/>
      <c r="D18" s="166"/>
      <c r="E18" s="166"/>
      <c r="F18" s="166"/>
      <c r="G18" s="166"/>
      <c r="H18" s="166"/>
      <c r="I18" s="94"/>
      <c r="J18" s="96"/>
    </row>
    <row r="19" spans="1:10" x14ac:dyDescent="0.25">
      <c r="A19" s="188" t="s">
        <v>395</v>
      </c>
      <c r="B19" s="189"/>
      <c r="C19" s="167" t="s">
        <v>468</v>
      </c>
      <c r="D19" s="168"/>
      <c r="E19" s="168"/>
      <c r="F19" s="168"/>
      <c r="G19" s="168"/>
      <c r="H19" s="168"/>
      <c r="I19" s="168"/>
      <c r="J19" s="169"/>
    </row>
    <row r="20" spans="1:10" x14ac:dyDescent="0.25">
      <c r="A20" s="93"/>
      <c r="B20" s="94"/>
      <c r="C20" s="101"/>
      <c r="D20" s="94"/>
      <c r="E20" s="166"/>
      <c r="F20" s="166"/>
      <c r="G20" s="166"/>
      <c r="H20" s="166"/>
      <c r="I20" s="94"/>
      <c r="J20" s="96"/>
    </row>
    <row r="21" spans="1:10" x14ac:dyDescent="0.25">
      <c r="A21" s="188" t="s">
        <v>396</v>
      </c>
      <c r="B21" s="189"/>
      <c r="C21" s="176">
        <v>10000</v>
      </c>
      <c r="D21" s="177"/>
      <c r="E21" s="166"/>
      <c r="F21" s="166"/>
      <c r="G21" s="167" t="s">
        <v>469</v>
      </c>
      <c r="H21" s="168"/>
      <c r="I21" s="168"/>
      <c r="J21" s="169"/>
    </row>
    <row r="22" spans="1:10" x14ac:dyDescent="0.25">
      <c r="A22" s="93"/>
      <c r="B22" s="94"/>
      <c r="C22" s="94"/>
      <c r="D22" s="94"/>
      <c r="E22" s="166"/>
      <c r="F22" s="166"/>
      <c r="G22" s="166"/>
      <c r="H22" s="166"/>
      <c r="I22" s="94"/>
      <c r="J22" s="96"/>
    </row>
    <row r="23" spans="1:10" x14ac:dyDescent="0.25">
      <c r="A23" s="188" t="s">
        <v>397</v>
      </c>
      <c r="B23" s="189"/>
      <c r="C23" s="167" t="s">
        <v>470</v>
      </c>
      <c r="D23" s="168"/>
      <c r="E23" s="168"/>
      <c r="F23" s="168"/>
      <c r="G23" s="168"/>
      <c r="H23" s="168"/>
      <c r="I23" s="168"/>
      <c r="J23" s="169"/>
    </row>
    <row r="24" spans="1:10" x14ac:dyDescent="0.25">
      <c r="A24" s="93"/>
      <c r="B24" s="94"/>
      <c r="C24" s="94"/>
      <c r="D24" s="94"/>
      <c r="E24" s="166"/>
      <c r="F24" s="166"/>
      <c r="G24" s="166"/>
      <c r="H24" s="166"/>
      <c r="I24" s="94"/>
      <c r="J24" s="96"/>
    </row>
    <row r="25" spans="1:10" x14ac:dyDescent="0.25">
      <c r="A25" s="188" t="s">
        <v>398</v>
      </c>
      <c r="B25" s="189"/>
      <c r="C25" s="191" t="s">
        <v>471</v>
      </c>
      <c r="D25" s="192"/>
      <c r="E25" s="192"/>
      <c r="F25" s="192"/>
      <c r="G25" s="192"/>
      <c r="H25" s="192"/>
      <c r="I25" s="192"/>
      <c r="J25" s="193"/>
    </row>
    <row r="26" spans="1:10" x14ac:dyDescent="0.25">
      <c r="A26" s="93"/>
      <c r="B26" s="94"/>
      <c r="C26" s="101"/>
      <c r="D26" s="94"/>
      <c r="E26" s="166"/>
      <c r="F26" s="166"/>
      <c r="G26" s="166"/>
      <c r="H26" s="166"/>
      <c r="I26" s="94"/>
      <c r="J26" s="96"/>
    </row>
    <row r="27" spans="1:10" x14ac:dyDescent="0.25">
      <c r="A27" s="188" t="s">
        <v>399</v>
      </c>
      <c r="B27" s="189"/>
      <c r="C27" s="191" t="s">
        <v>472</v>
      </c>
      <c r="D27" s="192"/>
      <c r="E27" s="192"/>
      <c r="F27" s="192"/>
      <c r="G27" s="192"/>
      <c r="H27" s="192"/>
      <c r="I27" s="192"/>
      <c r="J27" s="193"/>
    </row>
    <row r="28" spans="1:10" ht="14.1" customHeight="1" x14ac:dyDescent="0.25">
      <c r="A28" s="93"/>
      <c r="B28" s="94"/>
      <c r="C28" s="101"/>
      <c r="D28" s="94"/>
      <c r="E28" s="166"/>
      <c r="F28" s="166"/>
      <c r="G28" s="166"/>
      <c r="H28" s="166"/>
      <c r="I28" s="94"/>
      <c r="J28" s="96"/>
    </row>
    <row r="29" spans="1:10" ht="23.1" customHeight="1" x14ac:dyDescent="0.25">
      <c r="A29" s="159" t="s">
        <v>409</v>
      </c>
      <c r="B29" s="189"/>
      <c r="C29" s="102">
        <v>2448</v>
      </c>
      <c r="D29" s="103"/>
      <c r="E29" s="170"/>
      <c r="F29" s="170"/>
      <c r="G29" s="170"/>
      <c r="H29" s="170"/>
      <c r="I29" s="104"/>
      <c r="J29" s="105"/>
    </row>
    <row r="30" spans="1:10" x14ac:dyDescent="0.25">
      <c r="A30" s="93"/>
      <c r="B30" s="94"/>
      <c r="C30" s="94"/>
      <c r="D30" s="94"/>
      <c r="E30" s="166"/>
      <c r="F30" s="166"/>
      <c r="G30" s="166"/>
      <c r="H30" s="166"/>
      <c r="I30" s="104"/>
      <c r="J30" s="105"/>
    </row>
    <row r="31" spans="1:10" x14ac:dyDescent="0.25">
      <c r="A31" s="188" t="s">
        <v>400</v>
      </c>
      <c r="B31" s="189"/>
      <c r="C31" s="118" t="s">
        <v>419</v>
      </c>
      <c r="D31" s="187" t="s">
        <v>418</v>
      </c>
      <c r="E31" s="174"/>
      <c r="F31" s="174"/>
      <c r="G31" s="174"/>
      <c r="H31" s="106"/>
      <c r="I31" s="107" t="s">
        <v>419</v>
      </c>
      <c r="J31" s="108" t="s">
        <v>420</v>
      </c>
    </row>
    <row r="32" spans="1:10" x14ac:dyDescent="0.25">
      <c r="A32" s="188"/>
      <c r="B32" s="189"/>
      <c r="C32" s="109"/>
      <c r="D32" s="77"/>
      <c r="E32" s="190"/>
      <c r="F32" s="190"/>
      <c r="G32" s="190"/>
      <c r="H32" s="190"/>
      <c r="I32" s="104"/>
      <c r="J32" s="105"/>
    </row>
    <row r="33" spans="1:10" x14ac:dyDescent="0.25">
      <c r="A33" s="188" t="s">
        <v>410</v>
      </c>
      <c r="B33" s="189"/>
      <c r="C33" s="102" t="s">
        <v>422</v>
      </c>
      <c r="D33" s="187" t="s">
        <v>421</v>
      </c>
      <c r="E33" s="174"/>
      <c r="F33" s="174"/>
      <c r="G33" s="174"/>
      <c r="H33" s="100"/>
      <c r="I33" s="107" t="s">
        <v>422</v>
      </c>
      <c r="J33" s="108" t="s">
        <v>423</v>
      </c>
    </row>
    <row r="34" spans="1:10" x14ac:dyDescent="0.25">
      <c r="A34" s="93"/>
      <c r="B34" s="94"/>
      <c r="C34" s="94"/>
      <c r="D34" s="94"/>
      <c r="E34" s="166"/>
      <c r="F34" s="166"/>
      <c r="G34" s="166"/>
      <c r="H34" s="166"/>
      <c r="I34" s="94"/>
      <c r="J34" s="96"/>
    </row>
    <row r="35" spans="1:10" x14ac:dyDescent="0.25">
      <c r="A35" s="187" t="s">
        <v>411</v>
      </c>
      <c r="B35" s="174"/>
      <c r="C35" s="174"/>
      <c r="D35" s="174"/>
      <c r="E35" s="174" t="s">
        <v>401</v>
      </c>
      <c r="F35" s="174"/>
      <c r="G35" s="174"/>
      <c r="H35" s="174"/>
      <c r="I35" s="174"/>
      <c r="J35" s="110" t="s">
        <v>402</v>
      </c>
    </row>
    <row r="36" spans="1:10" x14ac:dyDescent="0.25">
      <c r="A36" s="93"/>
      <c r="B36" s="94"/>
      <c r="C36" s="94"/>
      <c r="D36" s="94"/>
      <c r="E36" s="166"/>
      <c r="F36" s="166"/>
      <c r="G36" s="166"/>
      <c r="H36" s="166"/>
      <c r="I36" s="94"/>
      <c r="J36" s="105"/>
    </row>
    <row r="37" spans="1:10" x14ac:dyDescent="0.25">
      <c r="A37" s="182"/>
      <c r="B37" s="183"/>
      <c r="C37" s="183"/>
      <c r="D37" s="183"/>
      <c r="E37" s="182"/>
      <c r="F37" s="183"/>
      <c r="G37" s="183"/>
      <c r="H37" s="183"/>
      <c r="I37" s="184"/>
      <c r="J37" s="111"/>
    </row>
    <row r="38" spans="1:10" x14ac:dyDescent="0.25">
      <c r="A38" s="93"/>
      <c r="B38" s="94"/>
      <c r="C38" s="101"/>
      <c r="D38" s="186"/>
      <c r="E38" s="186"/>
      <c r="F38" s="186"/>
      <c r="G38" s="186"/>
      <c r="H38" s="186"/>
      <c r="I38" s="186"/>
      <c r="J38" s="96"/>
    </row>
    <row r="39" spans="1:10" x14ac:dyDescent="0.25">
      <c r="A39" s="182"/>
      <c r="B39" s="183"/>
      <c r="C39" s="183"/>
      <c r="D39" s="184"/>
      <c r="E39" s="182"/>
      <c r="F39" s="183"/>
      <c r="G39" s="183"/>
      <c r="H39" s="183"/>
      <c r="I39" s="184"/>
      <c r="J39" s="102"/>
    </row>
    <row r="40" spans="1:10" x14ac:dyDescent="0.25">
      <c r="A40" s="93"/>
      <c r="B40" s="94"/>
      <c r="C40" s="101"/>
      <c r="D40" s="112"/>
      <c r="E40" s="186"/>
      <c r="F40" s="186"/>
      <c r="G40" s="186"/>
      <c r="H40" s="186"/>
      <c r="I40" s="95"/>
      <c r="J40" s="96"/>
    </row>
    <row r="41" spans="1:10" x14ac:dyDescent="0.25">
      <c r="A41" s="182"/>
      <c r="B41" s="183"/>
      <c r="C41" s="183"/>
      <c r="D41" s="184"/>
      <c r="E41" s="182"/>
      <c r="F41" s="183"/>
      <c r="G41" s="183"/>
      <c r="H41" s="183"/>
      <c r="I41" s="184"/>
      <c r="J41" s="102"/>
    </row>
    <row r="42" spans="1:10" x14ac:dyDescent="0.25">
      <c r="A42" s="93"/>
      <c r="B42" s="94"/>
      <c r="C42" s="101"/>
      <c r="D42" s="112"/>
      <c r="E42" s="186"/>
      <c r="F42" s="186"/>
      <c r="G42" s="186"/>
      <c r="H42" s="186"/>
      <c r="I42" s="95"/>
      <c r="J42" s="96"/>
    </row>
    <row r="43" spans="1:10" x14ac:dyDescent="0.25">
      <c r="A43" s="182"/>
      <c r="B43" s="183"/>
      <c r="C43" s="183"/>
      <c r="D43" s="184"/>
      <c r="E43" s="182"/>
      <c r="F43" s="183"/>
      <c r="G43" s="183"/>
      <c r="H43" s="183"/>
      <c r="I43" s="184"/>
      <c r="J43" s="102"/>
    </row>
    <row r="44" spans="1:10" x14ac:dyDescent="0.25">
      <c r="A44" s="113"/>
      <c r="B44" s="101"/>
      <c r="C44" s="180"/>
      <c r="D44" s="180"/>
      <c r="E44" s="166"/>
      <c r="F44" s="166"/>
      <c r="G44" s="180"/>
      <c r="H44" s="180"/>
      <c r="I44" s="180"/>
      <c r="J44" s="96"/>
    </row>
    <row r="45" spans="1:10" x14ac:dyDescent="0.25">
      <c r="A45" s="182"/>
      <c r="B45" s="183"/>
      <c r="C45" s="183"/>
      <c r="D45" s="184"/>
      <c r="E45" s="182"/>
      <c r="F45" s="183"/>
      <c r="G45" s="183"/>
      <c r="H45" s="183"/>
      <c r="I45" s="184"/>
      <c r="J45" s="102"/>
    </row>
    <row r="46" spans="1:10" x14ac:dyDescent="0.25">
      <c r="A46" s="113"/>
      <c r="B46" s="101"/>
      <c r="C46" s="101"/>
      <c r="D46" s="94"/>
      <c r="E46" s="185"/>
      <c r="F46" s="185"/>
      <c r="G46" s="180"/>
      <c r="H46" s="180"/>
      <c r="I46" s="94"/>
      <c r="J46" s="96"/>
    </row>
    <row r="47" spans="1:10" x14ac:dyDescent="0.25">
      <c r="A47" s="182"/>
      <c r="B47" s="183"/>
      <c r="C47" s="183"/>
      <c r="D47" s="184"/>
      <c r="E47" s="182"/>
      <c r="F47" s="183"/>
      <c r="G47" s="183"/>
      <c r="H47" s="183"/>
      <c r="I47" s="184"/>
      <c r="J47" s="102"/>
    </row>
    <row r="48" spans="1:10" x14ac:dyDescent="0.25">
      <c r="A48" s="113"/>
      <c r="B48" s="101"/>
      <c r="C48" s="101"/>
      <c r="D48" s="94"/>
      <c r="E48" s="166"/>
      <c r="F48" s="166"/>
      <c r="G48" s="180"/>
      <c r="H48" s="180"/>
      <c r="I48" s="94"/>
      <c r="J48" s="114" t="s">
        <v>424</v>
      </c>
    </row>
    <row r="49" spans="1:10" x14ac:dyDescent="0.25">
      <c r="A49" s="113"/>
      <c r="B49" s="101"/>
      <c r="C49" s="101"/>
      <c r="D49" s="94"/>
      <c r="E49" s="166"/>
      <c r="F49" s="166"/>
      <c r="G49" s="180"/>
      <c r="H49" s="180"/>
      <c r="I49" s="94"/>
      <c r="J49" s="114" t="s">
        <v>425</v>
      </c>
    </row>
    <row r="50" spans="1:10" ht="14.45" customHeight="1" x14ac:dyDescent="0.25">
      <c r="A50" s="159" t="s">
        <v>403</v>
      </c>
      <c r="B50" s="160"/>
      <c r="C50" s="176" t="s">
        <v>473</v>
      </c>
      <c r="D50" s="177"/>
      <c r="E50" s="178" t="s">
        <v>426</v>
      </c>
      <c r="F50" s="179"/>
      <c r="G50" s="167"/>
      <c r="H50" s="168"/>
      <c r="I50" s="168"/>
      <c r="J50" s="169"/>
    </row>
    <row r="51" spans="1:10" x14ac:dyDescent="0.25">
      <c r="A51" s="113"/>
      <c r="B51" s="101"/>
      <c r="C51" s="180"/>
      <c r="D51" s="180"/>
      <c r="E51" s="166"/>
      <c r="F51" s="166"/>
      <c r="G51" s="181" t="s">
        <v>427</v>
      </c>
      <c r="H51" s="181"/>
      <c r="I51" s="181"/>
      <c r="J51" s="85"/>
    </row>
    <row r="52" spans="1:10" ht="14.1" customHeight="1" x14ac:dyDescent="0.25">
      <c r="A52" s="159" t="s">
        <v>404</v>
      </c>
      <c r="B52" s="160"/>
      <c r="C52" s="167" t="s">
        <v>474</v>
      </c>
      <c r="D52" s="168"/>
      <c r="E52" s="168"/>
      <c r="F52" s="168"/>
      <c r="G52" s="168"/>
      <c r="H52" s="168"/>
      <c r="I52" s="168"/>
      <c r="J52" s="169"/>
    </row>
    <row r="53" spans="1:10" x14ac:dyDescent="0.25">
      <c r="A53" s="93"/>
      <c r="B53" s="94"/>
      <c r="C53" s="170" t="s">
        <v>405</v>
      </c>
      <c r="D53" s="170"/>
      <c r="E53" s="170"/>
      <c r="F53" s="170"/>
      <c r="G53" s="170"/>
      <c r="H53" s="170"/>
      <c r="I53" s="170"/>
      <c r="J53" s="96"/>
    </row>
    <row r="54" spans="1:10" x14ac:dyDescent="0.25">
      <c r="A54" s="159" t="s">
        <v>406</v>
      </c>
      <c r="B54" s="160"/>
      <c r="C54" s="171" t="s">
        <v>475</v>
      </c>
      <c r="D54" s="172"/>
      <c r="E54" s="173"/>
      <c r="F54" s="166"/>
      <c r="G54" s="166"/>
      <c r="H54" s="174"/>
      <c r="I54" s="174"/>
      <c r="J54" s="175"/>
    </row>
    <row r="55" spans="1:10" x14ac:dyDescent="0.25">
      <c r="A55" s="93"/>
      <c r="B55" s="94"/>
      <c r="C55" s="101"/>
      <c r="D55" s="94"/>
      <c r="E55" s="166"/>
      <c r="F55" s="166"/>
      <c r="G55" s="166"/>
      <c r="H55" s="166"/>
      <c r="I55" s="94"/>
      <c r="J55" s="96"/>
    </row>
    <row r="56" spans="1:10" ht="14.45" customHeight="1" x14ac:dyDescent="0.25">
      <c r="A56" s="159" t="s">
        <v>398</v>
      </c>
      <c r="B56" s="160"/>
      <c r="C56" s="161"/>
      <c r="D56" s="162"/>
      <c r="E56" s="162"/>
      <c r="F56" s="162"/>
      <c r="G56" s="162"/>
      <c r="H56" s="162"/>
      <c r="I56" s="162"/>
      <c r="J56" s="163"/>
    </row>
    <row r="57" spans="1:10" x14ac:dyDescent="0.25">
      <c r="A57" s="93"/>
      <c r="B57" s="94"/>
      <c r="C57" s="94"/>
      <c r="D57" s="94"/>
      <c r="E57" s="166"/>
      <c r="F57" s="166"/>
      <c r="G57" s="166"/>
      <c r="H57" s="166"/>
      <c r="I57" s="94"/>
      <c r="J57" s="96"/>
    </row>
    <row r="58" spans="1:10" x14ac:dyDescent="0.25">
      <c r="A58" s="159" t="s">
        <v>428</v>
      </c>
      <c r="B58" s="160"/>
      <c r="C58" s="161"/>
      <c r="D58" s="162"/>
      <c r="E58" s="162"/>
      <c r="F58" s="162"/>
      <c r="G58" s="162"/>
      <c r="H58" s="162"/>
      <c r="I58" s="162"/>
      <c r="J58" s="163"/>
    </row>
    <row r="59" spans="1:10" ht="14.45" customHeight="1" x14ac:dyDescent="0.25">
      <c r="A59" s="93"/>
      <c r="B59" s="94"/>
      <c r="C59" s="164" t="s">
        <v>429</v>
      </c>
      <c r="D59" s="164"/>
      <c r="E59" s="164"/>
      <c r="F59" s="164"/>
      <c r="G59" s="94"/>
      <c r="H59" s="94"/>
      <c r="I59" s="94"/>
      <c r="J59" s="96"/>
    </row>
    <row r="60" spans="1:10" x14ac:dyDescent="0.25">
      <c r="A60" s="159" t="s">
        <v>430</v>
      </c>
      <c r="B60" s="160"/>
      <c r="C60" s="161"/>
      <c r="D60" s="162"/>
      <c r="E60" s="162"/>
      <c r="F60" s="162"/>
      <c r="G60" s="162"/>
      <c r="H60" s="162"/>
      <c r="I60" s="162"/>
      <c r="J60" s="163"/>
    </row>
    <row r="61" spans="1:10" ht="14.45" customHeight="1" x14ac:dyDescent="0.25">
      <c r="A61" s="115"/>
      <c r="B61" s="116"/>
      <c r="C61" s="165" t="s">
        <v>431</v>
      </c>
      <c r="D61" s="165"/>
      <c r="E61" s="165"/>
      <c r="F61" s="165"/>
      <c r="G61" s="165"/>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sqref="A1:I1"/>
    </sheetView>
  </sheetViews>
  <sheetFormatPr defaultColWidth="8.85546875" defaultRowHeight="12.75" x14ac:dyDescent="0.2"/>
  <cols>
    <col min="1" max="7" width="8.85546875" style="11"/>
    <col min="8" max="9" width="16.42578125" style="35" customWidth="1"/>
    <col min="10" max="10" width="10.42578125" style="11" bestFit="1" customWidth="1"/>
    <col min="11" max="16384" width="8.85546875" style="11"/>
  </cols>
  <sheetData>
    <row r="1" spans="1:9" x14ac:dyDescent="0.2">
      <c r="A1" s="224" t="s">
        <v>1</v>
      </c>
      <c r="B1" s="225"/>
      <c r="C1" s="225"/>
      <c r="D1" s="225"/>
      <c r="E1" s="225"/>
      <c r="F1" s="225"/>
      <c r="G1" s="225"/>
      <c r="H1" s="225"/>
      <c r="I1" s="225"/>
    </row>
    <row r="2" spans="1:9" x14ac:dyDescent="0.2">
      <c r="A2" s="226" t="s">
        <v>476</v>
      </c>
      <c r="B2" s="227"/>
      <c r="C2" s="227"/>
      <c r="D2" s="227"/>
      <c r="E2" s="227"/>
      <c r="F2" s="227"/>
      <c r="G2" s="227"/>
      <c r="H2" s="227"/>
      <c r="I2" s="227"/>
    </row>
    <row r="3" spans="1:9" x14ac:dyDescent="0.2">
      <c r="A3" s="228" t="s">
        <v>355</v>
      </c>
      <c r="B3" s="229"/>
      <c r="C3" s="229"/>
      <c r="D3" s="229"/>
      <c r="E3" s="229"/>
      <c r="F3" s="229"/>
      <c r="G3" s="229"/>
      <c r="H3" s="229"/>
      <c r="I3" s="229"/>
    </row>
    <row r="4" spans="1:9" x14ac:dyDescent="0.2">
      <c r="A4" s="230" t="s">
        <v>459</v>
      </c>
      <c r="B4" s="231"/>
      <c r="C4" s="231"/>
      <c r="D4" s="231"/>
      <c r="E4" s="231"/>
      <c r="F4" s="231"/>
      <c r="G4" s="231"/>
      <c r="H4" s="231"/>
      <c r="I4" s="232"/>
    </row>
    <row r="5" spans="1:9" ht="45" x14ac:dyDescent="0.2">
      <c r="A5" s="235" t="s">
        <v>2</v>
      </c>
      <c r="B5" s="236"/>
      <c r="C5" s="236"/>
      <c r="D5" s="236"/>
      <c r="E5" s="236"/>
      <c r="F5" s="236"/>
      <c r="G5" s="12" t="s">
        <v>105</v>
      </c>
      <c r="H5" s="14" t="s">
        <v>372</v>
      </c>
      <c r="I5" s="14" t="s">
        <v>373</v>
      </c>
    </row>
    <row r="6" spans="1:9" x14ac:dyDescent="0.2">
      <c r="A6" s="233">
        <v>1</v>
      </c>
      <c r="B6" s="234"/>
      <c r="C6" s="234"/>
      <c r="D6" s="234"/>
      <c r="E6" s="234"/>
      <c r="F6" s="234"/>
      <c r="G6" s="13">
        <v>2</v>
      </c>
      <c r="H6" s="14">
        <v>3</v>
      </c>
      <c r="I6" s="14">
        <v>4</v>
      </c>
    </row>
    <row r="7" spans="1:9" x14ac:dyDescent="0.2">
      <c r="A7" s="237"/>
      <c r="B7" s="237"/>
      <c r="C7" s="237"/>
      <c r="D7" s="237"/>
      <c r="E7" s="237"/>
      <c r="F7" s="237"/>
      <c r="G7" s="237"/>
      <c r="H7" s="237"/>
      <c r="I7" s="237"/>
    </row>
    <row r="8" spans="1:9" ht="12.75" customHeight="1" x14ac:dyDescent="0.2">
      <c r="A8" s="218" t="s">
        <v>4</v>
      </c>
      <c r="B8" s="218"/>
      <c r="C8" s="218"/>
      <c r="D8" s="218"/>
      <c r="E8" s="218"/>
      <c r="F8" s="218"/>
      <c r="G8" s="15">
        <v>1</v>
      </c>
      <c r="H8" s="33">
        <v>0</v>
      </c>
      <c r="I8" s="33">
        <v>0</v>
      </c>
    </row>
    <row r="9" spans="1:9" ht="12.75" customHeight="1" x14ac:dyDescent="0.2">
      <c r="A9" s="219" t="s">
        <v>381</v>
      </c>
      <c r="B9" s="219"/>
      <c r="C9" s="219"/>
      <c r="D9" s="219"/>
      <c r="E9" s="219"/>
      <c r="F9" s="219"/>
      <c r="G9" s="16">
        <v>2</v>
      </c>
      <c r="H9" s="34">
        <f>H10+H17+H27+H38+H43</f>
        <v>181661229.90999997</v>
      </c>
      <c r="I9" s="34">
        <f>I10+I17+I27+I38+I43</f>
        <v>212176826.86000001</v>
      </c>
    </row>
    <row r="10" spans="1:9" ht="12.75" customHeight="1" x14ac:dyDescent="0.2">
      <c r="A10" s="221" t="s">
        <v>5</v>
      </c>
      <c r="B10" s="221"/>
      <c r="C10" s="221"/>
      <c r="D10" s="221"/>
      <c r="E10" s="221"/>
      <c r="F10" s="221"/>
      <c r="G10" s="16">
        <v>3</v>
      </c>
      <c r="H10" s="34">
        <f>H11+H12+H13+H14+H15+H16</f>
        <v>690602.58</v>
      </c>
      <c r="I10" s="34">
        <f>I11+I12+I13+I14+I15+I16</f>
        <v>443067</v>
      </c>
    </row>
    <row r="11" spans="1:9" ht="12.75" customHeight="1" x14ac:dyDescent="0.2">
      <c r="A11" s="217" t="s">
        <v>6</v>
      </c>
      <c r="B11" s="217"/>
      <c r="C11" s="217"/>
      <c r="D11" s="217"/>
      <c r="E11" s="217"/>
      <c r="F11" s="217"/>
      <c r="G11" s="15">
        <v>4</v>
      </c>
      <c r="H11" s="33">
        <v>0</v>
      </c>
      <c r="I11" s="33">
        <v>0</v>
      </c>
    </row>
    <row r="12" spans="1:9" ht="23.1" customHeight="1" x14ac:dyDescent="0.2">
      <c r="A12" s="217" t="s">
        <v>7</v>
      </c>
      <c r="B12" s="217"/>
      <c r="C12" s="217"/>
      <c r="D12" s="217"/>
      <c r="E12" s="217"/>
      <c r="F12" s="217"/>
      <c r="G12" s="15">
        <v>5</v>
      </c>
      <c r="H12" s="33">
        <v>690602.58</v>
      </c>
      <c r="I12" s="33">
        <v>443067</v>
      </c>
    </row>
    <row r="13" spans="1:9" ht="12.75" customHeight="1" x14ac:dyDescent="0.2">
      <c r="A13" s="217" t="s">
        <v>8</v>
      </c>
      <c r="B13" s="217"/>
      <c r="C13" s="217"/>
      <c r="D13" s="217"/>
      <c r="E13" s="217"/>
      <c r="F13" s="217"/>
      <c r="G13" s="15">
        <v>6</v>
      </c>
      <c r="H13" s="33">
        <v>0</v>
      </c>
      <c r="I13" s="33">
        <v>0</v>
      </c>
    </row>
    <row r="14" spans="1:9" ht="12.75" customHeight="1" x14ac:dyDescent="0.2">
      <c r="A14" s="217" t="s">
        <v>9</v>
      </c>
      <c r="B14" s="217"/>
      <c r="C14" s="217"/>
      <c r="D14" s="217"/>
      <c r="E14" s="217"/>
      <c r="F14" s="217"/>
      <c r="G14" s="15">
        <v>7</v>
      </c>
      <c r="H14" s="33">
        <v>0</v>
      </c>
      <c r="I14" s="33">
        <v>0</v>
      </c>
    </row>
    <row r="15" spans="1:9" ht="12.75" customHeight="1" x14ac:dyDescent="0.2">
      <c r="A15" s="217" t="s">
        <v>10</v>
      </c>
      <c r="B15" s="217"/>
      <c r="C15" s="217"/>
      <c r="D15" s="217"/>
      <c r="E15" s="217"/>
      <c r="F15" s="217"/>
      <c r="G15" s="15">
        <v>8</v>
      </c>
      <c r="H15" s="33">
        <v>0</v>
      </c>
      <c r="I15" s="33">
        <v>0</v>
      </c>
    </row>
    <row r="16" spans="1:9" ht="12.75" customHeight="1" x14ac:dyDescent="0.2">
      <c r="A16" s="217" t="s">
        <v>11</v>
      </c>
      <c r="B16" s="217"/>
      <c r="C16" s="217"/>
      <c r="D16" s="217"/>
      <c r="E16" s="217"/>
      <c r="F16" s="217"/>
      <c r="G16" s="15">
        <v>9</v>
      </c>
      <c r="H16" s="33">
        <v>0</v>
      </c>
      <c r="I16" s="33">
        <v>0</v>
      </c>
    </row>
    <row r="17" spans="1:9" ht="12.75" customHeight="1" x14ac:dyDescent="0.2">
      <c r="A17" s="221" t="s">
        <v>12</v>
      </c>
      <c r="B17" s="221"/>
      <c r="C17" s="221"/>
      <c r="D17" s="221"/>
      <c r="E17" s="221"/>
      <c r="F17" s="221"/>
      <c r="G17" s="16">
        <v>10</v>
      </c>
      <c r="H17" s="34">
        <f>H18+H19+H20+H21+H22+H23+H24+H25+H26</f>
        <v>107515785.54999998</v>
      </c>
      <c r="I17" s="34">
        <f>I18+I19+I20+I21+I22+I23+I24+I25+I26</f>
        <v>140953409.31</v>
      </c>
    </row>
    <row r="18" spans="1:9" ht="12.75" customHeight="1" x14ac:dyDescent="0.2">
      <c r="A18" s="217" t="s">
        <v>13</v>
      </c>
      <c r="B18" s="217"/>
      <c r="C18" s="217"/>
      <c r="D18" s="217"/>
      <c r="E18" s="217"/>
      <c r="F18" s="217"/>
      <c r="G18" s="15">
        <v>11</v>
      </c>
      <c r="H18" s="33">
        <v>15605344.050000001</v>
      </c>
      <c r="I18" s="33">
        <v>15605344.050000001</v>
      </c>
    </row>
    <row r="19" spans="1:9" ht="12.75" customHeight="1" x14ac:dyDescent="0.2">
      <c r="A19" s="217" t="s">
        <v>14</v>
      </c>
      <c r="B19" s="217"/>
      <c r="C19" s="217"/>
      <c r="D19" s="217"/>
      <c r="E19" s="217"/>
      <c r="F19" s="217"/>
      <c r="G19" s="15">
        <v>12</v>
      </c>
      <c r="H19" s="33">
        <v>30529845.120000001</v>
      </c>
      <c r="I19" s="33">
        <v>57978455.409999996</v>
      </c>
    </row>
    <row r="20" spans="1:9" ht="12.75" customHeight="1" x14ac:dyDescent="0.2">
      <c r="A20" s="217" t="s">
        <v>15</v>
      </c>
      <c r="B20" s="217"/>
      <c r="C20" s="217"/>
      <c r="D20" s="217"/>
      <c r="E20" s="217"/>
      <c r="F20" s="217"/>
      <c r="G20" s="15">
        <v>13</v>
      </c>
      <c r="H20" s="33">
        <v>52467842.829999998</v>
      </c>
      <c r="I20" s="33">
        <v>50605689.659999996</v>
      </c>
    </row>
    <row r="21" spans="1:9" ht="12.75" customHeight="1" x14ac:dyDescent="0.2">
      <c r="A21" s="217" t="s">
        <v>16</v>
      </c>
      <c r="B21" s="217"/>
      <c r="C21" s="217"/>
      <c r="D21" s="217"/>
      <c r="E21" s="217"/>
      <c r="F21" s="217"/>
      <c r="G21" s="15">
        <v>14</v>
      </c>
      <c r="H21" s="33">
        <v>8842964.2400000002</v>
      </c>
      <c r="I21" s="33">
        <v>15738665.48</v>
      </c>
    </row>
    <row r="22" spans="1:9" ht="12.75" customHeight="1" x14ac:dyDescent="0.2">
      <c r="A22" s="217" t="s">
        <v>17</v>
      </c>
      <c r="B22" s="217"/>
      <c r="C22" s="217"/>
      <c r="D22" s="217"/>
      <c r="E22" s="217"/>
      <c r="F22" s="217"/>
      <c r="G22" s="15">
        <v>15</v>
      </c>
      <c r="H22" s="33">
        <v>0</v>
      </c>
      <c r="I22" s="33">
        <v>0</v>
      </c>
    </row>
    <row r="23" spans="1:9" ht="12.75" customHeight="1" x14ac:dyDescent="0.2">
      <c r="A23" s="217" t="s">
        <v>18</v>
      </c>
      <c r="B23" s="217"/>
      <c r="C23" s="217"/>
      <c r="D23" s="217"/>
      <c r="E23" s="217"/>
      <c r="F23" s="217"/>
      <c r="G23" s="15">
        <v>16</v>
      </c>
      <c r="H23" s="33">
        <v>0</v>
      </c>
      <c r="I23" s="33">
        <v>0</v>
      </c>
    </row>
    <row r="24" spans="1:9" ht="12.75" customHeight="1" x14ac:dyDescent="0.2">
      <c r="A24" s="217" t="s">
        <v>19</v>
      </c>
      <c r="B24" s="217"/>
      <c r="C24" s="217"/>
      <c r="D24" s="217"/>
      <c r="E24" s="217"/>
      <c r="F24" s="217"/>
      <c r="G24" s="15">
        <v>17</v>
      </c>
      <c r="H24" s="33">
        <v>1582.35</v>
      </c>
      <c r="I24" s="33">
        <v>960938.58</v>
      </c>
    </row>
    <row r="25" spans="1:9" ht="12.75" customHeight="1" x14ac:dyDescent="0.2">
      <c r="A25" s="217" t="s">
        <v>20</v>
      </c>
      <c r="B25" s="217"/>
      <c r="C25" s="217"/>
      <c r="D25" s="217"/>
      <c r="E25" s="217"/>
      <c r="F25" s="217"/>
      <c r="G25" s="15">
        <v>18</v>
      </c>
      <c r="H25" s="33">
        <v>68206.960000000006</v>
      </c>
      <c r="I25" s="33">
        <v>64316.13</v>
      </c>
    </row>
    <row r="26" spans="1:9" ht="12.75" customHeight="1" x14ac:dyDescent="0.2">
      <c r="A26" s="217" t="s">
        <v>21</v>
      </c>
      <c r="B26" s="217"/>
      <c r="C26" s="217"/>
      <c r="D26" s="217"/>
      <c r="E26" s="217"/>
      <c r="F26" s="217"/>
      <c r="G26" s="15">
        <v>19</v>
      </c>
      <c r="H26" s="33">
        <v>0</v>
      </c>
      <c r="I26" s="33">
        <v>0</v>
      </c>
    </row>
    <row r="27" spans="1:9" ht="12.75" customHeight="1" x14ac:dyDescent="0.2">
      <c r="A27" s="221" t="s">
        <v>22</v>
      </c>
      <c r="B27" s="221"/>
      <c r="C27" s="221"/>
      <c r="D27" s="221"/>
      <c r="E27" s="221"/>
      <c r="F27" s="221"/>
      <c r="G27" s="16">
        <v>20</v>
      </c>
      <c r="H27" s="34">
        <f>SUM(H28:H37)</f>
        <v>29146722.369999997</v>
      </c>
      <c r="I27" s="34">
        <f>SUM(I28:I37)</f>
        <v>30843327.68</v>
      </c>
    </row>
    <row r="28" spans="1:9" ht="12.75" customHeight="1" x14ac:dyDescent="0.2">
      <c r="A28" s="217" t="s">
        <v>23</v>
      </c>
      <c r="B28" s="217"/>
      <c r="C28" s="217"/>
      <c r="D28" s="217"/>
      <c r="E28" s="217"/>
      <c r="F28" s="217"/>
      <c r="G28" s="15">
        <v>21</v>
      </c>
      <c r="H28" s="33">
        <v>1052797.8999999999</v>
      </c>
      <c r="I28" s="33">
        <v>1052797.8999999999</v>
      </c>
    </row>
    <row r="29" spans="1:9" ht="12.75" customHeight="1" x14ac:dyDescent="0.2">
      <c r="A29" s="217" t="s">
        <v>24</v>
      </c>
      <c r="B29" s="217"/>
      <c r="C29" s="217"/>
      <c r="D29" s="217"/>
      <c r="E29" s="217"/>
      <c r="F29" s="217"/>
      <c r="G29" s="15">
        <v>22</v>
      </c>
      <c r="H29" s="33">
        <v>0</v>
      </c>
      <c r="I29" s="33">
        <v>0</v>
      </c>
    </row>
    <row r="30" spans="1:9" ht="12.75" customHeight="1" x14ac:dyDescent="0.2">
      <c r="A30" s="217" t="s">
        <v>25</v>
      </c>
      <c r="B30" s="217"/>
      <c r="C30" s="217"/>
      <c r="D30" s="217"/>
      <c r="E30" s="217"/>
      <c r="F30" s="217"/>
      <c r="G30" s="15">
        <v>23</v>
      </c>
      <c r="H30" s="33">
        <v>0</v>
      </c>
      <c r="I30" s="33">
        <v>0</v>
      </c>
    </row>
    <row r="31" spans="1:9" ht="24" customHeight="1" x14ac:dyDescent="0.2">
      <c r="A31" s="217" t="s">
        <v>26</v>
      </c>
      <c r="B31" s="217"/>
      <c r="C31" s="217"/>
      <c r="D31" s="217"/>
      <c r="E31" s="217"/>
      <c r="F31" s="217"/>
      <c r="G31" s="15">
        <v>24</v>
      </c>
      <c r="H31" s="33">
        <v>0</v>
      </c>
      <c r="I31" s="33">
        <v>0</v>
      </c>
    </row>
    <row r="32" spans="1:9" ht="23.45" customHeight="1" x14ac:dyDescent="0.2">
      <c r="A32" s="217" t="s">
        <v>27</v>
      </c>
      <c r="B32" s="217"/>
      <c r="C32" s="217"/>
      <c r="D32" s="217"/>
      <c r="E32" s="217"/>
      <c r="F32" s="217"/>
      <c r="G32" s="15">
        <v>25</v>
      </c>
      <c r="H32" s="33">
        <v>0</v>
      </c>
      <c r="I32" s="33">
        <v>0</v>
      </c>
    </row>
    <row r="33" spans="1:9" ht="21.6" customHeight="1" x14ac:dyDescent="0.2">
      <c r="A33" s="217" t="s">
        <v>28</v>
      </c>
      <c r="B33" s="217"/>
      <c r="C33" s="217"/>
      <c r="D33" s="217"/>
      <c r="E33" s="217"/>
      <c r="F33" s="217"/>
      <c r="G33" s="15">
        <v>26</v>
      </c>
      <c r="H33" s="33">
        <v>0</v>
      </c>
      <c r="I33" s="33">
        <v>0</v>
      </c>
    </row>
    <row r="34" spans="1:9" ht="12.75" customHeight="1" x14ac:dyDescent="0.2">
      <c r="A34" s="217" t="s">
        <v>29</v>
      </c>
      <c r="B34" s="217"/>
      <c r="C34" s="217"/>
      <c r="D34" s="217"/>
      <c r="E34" s="217"/>
      <c r="F34" s="217"/>
      <c r="G34" s="15">
        <v>27</v>
      </c>
      <c r="H34" s="33">
        <v>0</v>
      </c>
      <c r="I34" s="33">
        <v>0</v>
      </c>
    </row>
    <row r="35" spans="1:9" ht="12.75" customHeight="1" x14ac:dyDescent="0.2">
      <c r="A35" s="217" t="s">
        <v>30</v>
      </c>
      <c r="B35" s="217"/>
      <c r="C35" s="217"/>
      <c r="D35" s="217"/>
      <c r="E35" s="217"/>
      <c r="F35" s="217"/>
      <c r="G35" s="15">
        <v>28</v>
      </c>
      <c r="H35" s="33">
        <v>28093924.469999999</v>
      </c>
      <c r="I35" s="33">
        <v>29790529.780000001</v>
      </c>
    </row>
    <row r="36" spans="1:9" ht="12.75" customHeight="1" x14ac:dyDescent="0.2">
      <c r="A36" s="217" t="s">
        <v>31</v>
      </c>
      <c r="B36" s="217"/>
      <c r="C36" s="217"/>
      <c r="D36" s="217"/>
      <c r="E36" s="217"/>
      <c r="F36" s="217"/>
      <c r="G36" s="15">
        <v>29</v>
      </c>
      <c r="H36" s="33">
        <v>0</v>
      </c>
      <c r="I36" s="33">
        <v>0</v>
      </c>
    </row>
    <row r="37" spans="1:9" ht="12.75" customHeight="1" x14ac:dyDescent="0.2">
      <c r="A37" s="217" t="s">
        <v>32</v>
      </c>
      <c r="B37" s="217"/>
      <c r="C37" s="217"/>
      <c r="D37" s="217"/>
      <c r="E37" s="217"/>
      <c r="F37" s="217"/>
      <c r="G37" s="15">
        <v>30</v>
      </c>
      <c r="H37" s="33">
        <v>0</v>
      </c>
      <c r="I37" s="33">
        <v>0</v>
      </c>
    </row>
    <row r="38" spans="1:9" ht="12.75" customHeight="1" x14ac:dyDescent="0.2">
      <c r="A38" s="221" t="s">
        <v>33</v>
      </c>
      <c r="B38" s="221"/>
      <c r="C38" s="221"/>
      <c r="D38" s="221"/>
      <c r="E38" s="221"/>
      <c r="F38" s="221"/>
      <c r="G38" s="16">
        <v>31</v>
      </c>
      <c r="H38" s="34">
        <f>H39+H40+H41+H42</f>
        <v>23564647.75</v>
      </c>
      <c r="I38" s="34">
        <f>I39+I40+I41+I42</f>
        <v>19193551.210000001</v>
      </c>
    </row>
    <row r="39" spans="1:9" ht="12.75" customHeight="1" x14ac:dyDescent="0.2">
      <c r="A39" s="217" t="s">
        <v>34</v>
      </c>
      <c r="B39" s="217"/>
      <c r="C39" s="217"/>
      <c r="D39" s="217"/>
      <c r="E39" s="217"/>
      <c r="F39" s="217"/>
      <c r="G39" s="15">
        <v>32</v>
      </c>
      <c r="H39" s="33">
        <v>0</v>
      </c>
      <c r="I39" s="33">
        <v>0</v>
      </c>
    </row>
    <row r="40" spans="1:9" ht="12.75" customHeight="1" x14ac:dyDescent="0.2">
      <c r="A40" s="217" t="s">
        <v>35</v>
      </c>
      <c r="B40" s="217"/>
      <c r="C40" s="217"/>
      <c r="D40" s="217"/>
      <c r="E40" s="217"/>
      <c r="F40" s="217"/>
      <c r="G40" s="15">
        <v>33</v>
      </c>
      <c r="H40" s="33">
        <v>0</v>
      </c>
      <c r="I40" s="33">
        <v>0</v>
      </c>
    </row>
    <row r="41" spans="1:9" ht="12.75" customHeight="1" x14ac:dyDescent="0.2">
      <c r="A41" s="217" t="s">
        <v>36</v>
      </c>
      <c r="B41" s="217"/>
      <c r="C41" s="217"/>
      <c r="D41" s="217"/>
      <c r="E41" s="217"/>
      <c r="F41" s="217"/>
      <c r="G41" s="15">
        <v>34</v>
      </c>
      <c r="H41" s="33">
        <v>23052790.960000001</v>
      </c>
      <c r="I41" s="33">
        <v>18693615.620000001</v>
      </c>
    </row>
    <row r="42" spans="1:9" ht="12.75" customHeight="1" x14ac:dyDescent="0.2">
      <c r="A42" s="217" t="s">
        <v>37</v>
      </c>
      <c r="B42" s="217"/>
      <c r="C42" s="217"/>
      <c r="D42" s="217"/>
      <c r="E42" s="217"/>
      <c r="F42" s="217"/>
      <c r="G42" s="15">
        <v>35</v>
      </c>
      <c r="H42" s="33">
        <v>511856.79</v>
      </c>
      <c r="I42" s="33">
        <v>499935.59</v>
      </c>
    </row>
    <row r="43" spans="1:9" ht="12.75" customHeight="1" x14ac:dyDescent="0.2">
      <c r="A43" s="217" t="s">
        <v>38</v>
      </c>
      <c r="B43" s="217"/>
      <c r="C43" s="217"/>
      <c r="D43" s="217"/>
      <c r="E43" s="217"/>
      <c r="F43" s="217"/>
      <c r="G43" s="15">
        <v>36</v>
      </c>
      <c r="H43" s="33">
        <v>20743471.66</v>
      </c>
      <c r="I43" s="33">
        <v>20743471.66</v>
      </c>
    </row>
    <row r="44" spans="1:9" ht="12.75" customHeight="1" x14ac:dyDescent="0.2">
      <c r="A44" s="219" t="s">
        <v>382</v>
      </c>
      <c r="B44" s="219"/>
      <c r="C44" s="219"/>
      <c r="D44" s="219"/>
      <c r="E44" s="219"/>
      <c r="F44" s="219"/>
      <c r="G44" s="16">
        <v>37</v>
      </c>
      <c r="H44" s="34">
        <f>H45+H53+H60+H70</f>
        <v>626083888.47000003</v>
      </c>
      <c r="I44" s="34">
        <f>I45+I53+I60+I70</f>
        <v>720988693.88999999</v>
      </c>
    </row>
    <row r="45" spans="1:9" ht="12.75" customHeight="1" x14ac:dyDescent="0.2">
      <c r="A45" s="221" t="s">
        <v>39</v>
      </c>
      <c r="B45" s="221"/>
      <c r="C45" s="221"/>
      <c r="D45" s="221"/>
      <c r="E45" s="221"/>
      <c r="F45" s="221"/>
      <c r="G45" s="16">
        <v>38</v>
      </c>
      <c r="H45" s="34">
        <f>SUM(H46:H52)</f>
        <v>108720000.93000001</v>
      </c>
      <c r="I45" s="34">
        <f>SUM(I46:I52)</f>
        <v>195145555.66</v>
      </c>
    </row>
    <row r="46" spans="1:9" ht="12.75" customHeight="1" x14ac:dyDescent="0.2">
      <c r="A46" s="217" t="s">
        <v>40</v>
      </c>
      <c r="B46" s="217"/>
      <c r="C46" s="217"/>
      <c r="D46" s="217"/>
      <c r="E46" s="217"/>
      <c r="F46" s="217"/>
      <c r="G46" s="15">
        <v>39</v>
      </c>
      <c r="H46" s="33">
        <v>0</v>
      </c>
      <c r="I46" s="33">
        <v>0</v>
      </c>
    </row>
    <row r="47" spans="1:9" ht="12.75" customHeight="1" x14ac:dyDescent="0.2">
      <c r="A47" s="217" t="s">
        <v>41</v>
      </c>
      <c r="B47" s="217"/>
      <c r="C47" s="217"/>
      <c r="D47" s="217"/>
      <c r="E47" s="217"/>
      <c r="F47" s="217"/>
      <c r="G47" s="15">
        <v>40</v>
      </c>
      <c r="H47" s="33">
        <v>108720000.93000001</v>
      </c>
      <c r="I47" s="33">
        <v>195145555.66</v>
      </c>
    </row>
    <row r="48" spans="1:9" ht="12.75" customHeight="1" x14ac:dyDescent="0.2">
      <c r="A48" s="217" t="s">
        <v>42</v>
      </c>
      <c r="B48" s="217"/>
      <c r="C48" s="217"/>
      <c r="D48" s="217"/>
      <c r="E48" s="217"/>
      <c r="F48" s="217"/>
      <c r="G48" s="15">
        <v>41</v>
      </c>
      <c r="H48" s="33">
        <v>0</v>
      </c>
      <c r="I48" s="33">
        <v>0</v>
      </c>
    </row>
    <row r="49" spans="1:9" ht="12.75" customHeight="1" x14ac:dyDescent="0.2">
      <c r="A49" s="217" t="s">
        <v>43</v>
      </c>
      <c r="B49" s="217"/>
      <c r="C49" s="217"/>
      <c r="D49" s="217"/>
      <c r="E49" s="217"/>
      <c r="F49" s="217"/>
      <c r="G49" s="15">
        <v>42</v>
      </c>
      <c r="H49" s="33">
        <v>0</v>
      </c>
      <c r="I49" s="33">
        <v>0</v>
      </c>
    </row>
    <row r="50" spans="1:9" ht="12.75" customHeight="1" x14ac:dyDescent="0.2">
      <c r="A50" s="217" t="s">
        <v>44</v>
      </c>
      <c r="B50" s="217"/>
      <c r="C50" s="217"/>
      <c r="D50" s="217"/>
      <c r="E50" s="217"/>
      <c r="F50" s="217"/>
      <c r="G50" s="15">
        <v>43</v>
      </c>
      <c r="H50" s="33">
        <v>0</v>
      </c>
      <c r="I50" s="33">
        <v>0</v>
      </c>
    </row>
    <row r="51" spans="1:9" ht="12.75" customHeight="1" x14ac:dyDescent="0.2">
      <c r="A51" s="217" t="s">
        <v>45</v>
      </c>
      <c r="B51" s="217"/>
      <c r="C51" s="217"/>
      <c r="D51" s="217"/>
      <c r="E51" s="217"/>
      <c r="F51" s="217"/>
      <c r="G51" s="15">
        <v>44</v>
      </c>
      <c r="H51" s="33">
        <v>0</v>
      </c>
      <c r="I51" s="33">
        <v>0</v>
      </c>
    </row>
    <row r="52" spans="1:9" ht="12.75" customHeight="1" x14ac:dyDescent="0.2">
      <c r="A52" s="217" t="s">
        <v>46</v>
      </c>
      <c r="B52" s="217"/>
      <c r="C52" s="217"/>
      <c r="D52" s="217"/>
      <c r="E52" s="217"/>
      <c r="F52" s="217"/>
      <c r="G52" s="15">
        <v>45</v>
      </c>
      <c r="H52" s="33">
        <v>0</v>
      </c>
      <c r="I52" s="33">
        <v>0</v>
      </c>
    </row>
    <row r="53" spans="1:9" ht="12.75" customHeight="1" x14ac:dyDescent="0.2">
      <c r="A53" s="221" t="s">
        <v>47</v>
      </c>
      <c r="B53" s="221"/>
      <c r="C53" s="221"/>
      <c r="D53" s="221"/>
      <c r="E53" s="221"/>
      <c r="F53" s="221"/>
      <c r="G53" s="16">
        <v>46</v>
      </c>
      <c r="H53" s="34">
        <f>SUM(H54:H59)</f>
        <v>286431522.57999998</v>
      </c>
      <c r="I53" s="34">
        <f>SUM(I54:I59)</f>
        <v>308061230.97000003</v>
      </c>
    </row>
    <row r="54" spans="1:9" ht="12.75" customHeight="1" x14ac:dyDescent="0.2">
      <c r="A54" s="217" t="s">
        <v>48</v>
      </c>
      <c r="B54" s="217"/>
      <c r="C54" s="217"/>
      <c r="D54" s="217"/>
      <c r="E54" s="217"/>
      <c r="F54" s="217"/>
      <c r="G54" s="15">
        <v>47</v>
      </c>
      <c r="H54" s="33">
        <v>1060802.51</v>
      </c>
      <c r="I54" s="33">
        <v>8000641.2800000003</v>
      </c>
    </row>
    <row r="55" spans="1:9" ht="12.75" customHeight="1" x14ac:dyDescent="0.2">
      <c r="A55" s="217" t="s">
        <v>49</v>
      </c>
      <c r="B55" s="217"/>
      <c r="C55" s="217"/>
      <c r="D55" s="217"/>
      <c r="E55" s="217"/>
      <c r="F55" s="217"/>
      <c r="G55" s="15">
        <v>48</v>
      </c>
      <c r="H55" s="33">
        <v>113331691.63</v>
      </c>
      <c r="I55" s="33">
        <v>135670346.28</v>
      </c>
    </row>
    <row r="56" spans="1:9" ht="12.75" customHeight="1" x14ac:dyDescent="0.2">
      <c r="A56" s="217" t="s">
        <v>50</v>
      </c>
      <c r="B56" s="217"/>
      <c r="C56" s="217"/>
      <c r="D56" s="217"/>
      <c r="E56" s="217"/>
      <c r="F56" s="217"/>
      <c r="G56" s="15">
        <v>49</v>
      </c>
      <c r="H56" s="33">
        <v>158224271.62</v>
      </c>
      <c r="I56" s="33">
        <v>157343194.27000001</v>
      </c>
    </row>
    <row r="57" spans="1:9" ht="12.75" customHeight="1" x14ac:dyDescent="0.2">
      <c r="A57" s="217" t="s">
        <v>51</v>
      </c>
      <c r="B57" s="217"/>
      <c r="C57" s="217"/>
      <c r="D57" s="217"/>
      <c r="E57" s="217"/>
      <c r="F57" s="217"/>
      <c r="G57" s="15">
        <v>50</v>
      </c>
      <c r="H57" s="33">
        <v>0</v>
      </c>
      <c r="I57" s="33">
        <v>0</v>
      </c>
    </row>
    <row r="58" spans="1:9" ht="12.75" customHeight="1" x14ac:dyDescent="0.2">
      <c r="A58" s="217" t="s">
        <v>52</v>
      </c>
      <c r="B58" s="217"/>
      <c r="C58" s="217"/>
      <c r="D58" s="217"/>
      <c r="E58" s="217"/>
      <c r="F58" s="217"/>
      <c r="G58" s="15">
        <v>51</v>
      </c>
      <c r="H58" s="33">
        <v>7245871.5199999996</v>
      </c>
      <c r="I58" s="33">
        <v>1149923</v>
      </c>
    </row>
    <row r="59" spans="1:9" ht="12.75" customHeight="1" x14ac:dyDescent="0.2">
      <c r="A59" s="217" t="s">
        <v>53</v>
      </c>
      <c r="B59" s="217"/>
      <c r="C59" s="217"/>
      <c r="D59" s="217"/>
      <c r="E59" s="217"/>
      <c r="F59" s="217"/>
      <c r="G59" s="15">
        <v>52</v>
      </c>
      <c r="H59" s="33">
        <v>6568885.2999999998</v>
      </c>
      <c r="I59" s="33">
        <v>5897126.1400000006</v>
      </c>
    </row>
    <row r="60" spans="1:9" ht="12.75" customHeight="1" x14ac:dyDescent="0.2">
      <c r="A60" s="221" t="s">
        <v>54</v>
      </c>
      <c r="B60" s="221"/>
      <c r="C60" s="221"/>
      <c r="D60" s="221"/>
      <c r="E60" s="221"/>
      <c r="F60" s="221"/>
      <c r="G60" s="16">
        <v>53</v>
      </c>
      <c r="H60" s="34">
        <f>SUM(H61:H69)</f>
        <v>48489532.420000002</v>
      </c>
      <c r="I60" s="34">
        <f>SUM(I61:I69)</f>
        <v>71779476.179999992</v>
      </c>
    </row>
    <row r="61" spans="1:9" ht="12.75" customHeight="1" x14ac:dyDescent="0.2">
      <c r="A61" s="217" t="s">
        <v>23</v>
      </c>
      <c r="B61" s="217"/>
      <c r="C61" s="217"/>
      <c r="D61" s="217"/>
      <c r="E61" s="217"/>
      <c r="F61" s="217"/>
      <c r="G61" s="15">
        <v>54</v>
      </c>
      <c r="H61" s="33">
        <v>0</v>
      </c>
      <c r="I61" s="33">
        <v>0</v>
      </c>
    </row>
    <row r="62" spans="1:9" ht="27.6" customHeight="1" x14ac:dyDescent="0.2">
      <c r="A62" s="217" t="s">
        <v>24</v>
      </c>
      <c r="B62" s="217"/>
      <c r="C62" s="217"/>
      <c r="D62" s="217"/>
      <c r="E62" s="217"/>
      <c r="F62" s="217"/>
      <c r="G62" s="15">
        <v>55</v>
      </c>
      <c r="H62" s="33">
        <v>0</v>
      </c>
      <c r="I62" s="33">
        <v>0</v>
      </c>
    </row>
    <row r="63" spans="1:9" ht="12.75" customHeight="1" x14ac:dyDescent="0.2">
      <c r="A63" s="217" t="s">
        <v>25</v>
      </c>
      <c r="B63" s="217"/>
      <c r="C63" s="217"/>
      <c r="D63" s="217"/>
      <c r="E63" s="217"/>
      <c r="F63" s="217"/>
      <c r="G63" s="15">
        <v>56</v>
      </c>
      <c r="H63" s="33">
        <v>0</v>
      </c>
      <c r="I63" s="33">
        <v>2995882.77</v>
      </c>
    </row>
    <row r="64" spans="1:9" ht="26.1" customHeight="1" x14ac:dyDescent="0.2">
      <c r="A64" s="217" t="s">
        <v>55</v>
      </c>
      <c r="B64" s="217"/>
      <c r="C64" s="217"/>
      <c r="D64" s="217"/>
      <c r="E64" s="217"/>
      <c r="F64" s="217"/>
      <c r="G64" s="15">
        <v>57</v>
      </c>
      <c r="H64" s="33">
        <v>0</v>
      </c>
      <c r="I64" s="33">
        <v>0</v>
      </c>
    </row>
    <row r="65" spans="1:9" ht="21.6" customHeight="1" x14ac:dyDescent="0.2">
      <c r="A65" s="217" t="s">
        <v>27</v>
      </c>
      <c r="B65" s="217"/>
      <c r="C65" s="217"/>
      <c r="D65" s="217"/>
      <c r="E65" s="217"/>
      <c r="F65" s="217"/>
      <c r="G65" s="15">
        <v>58</v>
      </c>
      <c r="H65" s="33">
        <v>0</v>
      </c>
      <c r="I65" s="33">
        <v>0</v>
      </c>
    </row>
    <row r="66" spans="1:9" ht="21.6" customHeight="1" x14ac:dyDescent="0.2">
      <c r="A66" s="217" t="s">
        <v>28</v>
      </c>
      <c r="B66" s="217"/>
      <c r="C66" s="217"/>
      <c r="D66" s="217"/>
      <c r="E66" s="217"/>
      <c r="F66" s="217"/>
      <c r="G66" s="15">
        <v>59</v>
      </c>
      <c r="H66" s="33">
        <v>0</v>
      </c>
      <c r="I66" s="33">
        <v>0</v>
      </c>
    </row>
    <row r="67" spans="1:9" ht="12.75" customHeight="1" x14ac:dyDescent="0.2">
      <c r="A67" s="217" t="s">
        <v>29</v>
      </c>
      <c r="B67" s="217"/>
      <c r="C67" s="217"/>
      <c r="D67" s="217"/>
      <c r="E67" s="217"/>
      <c r="F67" s="217"/>
      <c r="G67" s="15">
        <v>60</v>
      </c>
      <c r="H67" s="33">
        <v>48489532.420000002</v>
      </c>
      <c r="I67" s="33">
        <v>68783593.409999996</v>
      </c>
    </row>
    <row r="68" spans="1:9" ht="12.75" customHeight="1" x14ac:dyDescent="0.2">
      <c r="A68" s="217" t="s">
        <v>30</v>
      </c>
      <c r="B68" s="217"/>
      <c r="C68" s="217"/>
      <c r="D68" s="217"/>
      <c r="E68" s="217"/>
      <c r="F68" s="217"/>
      <c r="G68" s="15">
        <v>61</v>
      </c>
      <c r="H68" s="33">
        <v>0</v>
      </c>
      <c r="I68" s="33">
        <v>0</v>
      </c>
    </row>
    <row r="69" spans="1:9" ht="12.75" customHeight="1" x14ac:dyDescent="0.2">
      <c r="A69" s="217" t="s">
        <v>56</v>
      </c>
      <c r="B69" s="217"/>
      <c r="C69" s="217"/>
      <c r="D69" s="217"/>
      <c r="E69" s="217"/>
      <c r="F69" s="217"/>
      <c r="G69" s="15">
        <v>62</v>
      </c>
      <c r="H69" s="33">
        <v>0</v>
      </c>
      <c r="I69" s="33">
        <v>0</v>
      </c>
    </row>
    <row r="70" spans="1:9" ht="12.75" customHeight="1" x14ac:dyDescent="0.2">
      <c r="A70" s="217" t="s">
        <v>57</v>
      </c>
      <c r="B70" s="217"/>
      <c r="C70" s="217"/>
      <c r="D70" s="217"/>
      <c r="E70" s="217"/>
      <c r="F70" s="217"/>
      <c r="G70" s="15">
        <v>63</v>
      </c>
      <c r="H70" s="33">
        <v>182442832.53999999</v>
      </c>
      <c r="I70" s="33">
        <v>146002431.08000001</v>
      </c>
    </row>
    <row r="71" spans="1:9" ht="12.75" customHeight="1" x14ac:dyDescent="0.2">
      <c r="A71" s="218" t="s">
        <v>58</v>
      </c>
      <c r="B71" s="218"/>
      <c r="C71" s="218"/>
      <c r="D71" s="218"/>
      <c r="E71" s="218"/>
      <c r="F71" s="218"/>
      <c r="G71" s="15">
        <v>64</v>
      </c>
      <c r="H71" s="33">
        <v>11382212.92</v>
      </c>
      <c r="I71" s="33">
        <v>15866948.189999999</v>
      </c>
    </row>
    <row r="72" spans="1:9" ht="12.75" customHeight="1" x14ac:dyDescent="0.2">
      <c r="A72" s="219" t="s">
        <v>383</v>
      </c>
      <c r="B72" s="219"/>
      <c r="C72" s="219"/>
      <c r="D72" s="219"/>
      <c r="E72" s="219"/>
      <c r="F72" s="219"/>
      <c r="G72" s="16">
        <v>65</v>
      </c>
      <c r="H72" s="34">
        <f>H8+H9+H44+H71</f>
        <v>819127331.29999995</v>
      </c>
      <c r="I72" s="34">
        <f>I8+I9+I44+I71</f>
        <v>949032468.94000006</v>
      </c>
    </row>
    <row r="73" spans="1:9" ht="12.75" customHeight="1" x14ac:dyDescent="0.2">
      <c r="A73" s="218" t="s">
        <v>59</v>
      </c>
      <c r="B73" s="218"/>
      <c r="C73" s="218"/>
      <c r="D73" s="218"/>
      <c r="E73" s="218"/>
      <c r="F73" s="218"/>
      <c r="G73" s="15">
        <v>66</v>
      </c>
      <c r="H73" s="33">
        <v>0</v>
      </c>
      <c r="I73" s="33">
        <v>0</v>
      </c>
    </row>
    <row r="74" spans="1:9" x14ac:dyDescent="0.2">
      <c r="A74" s="222" t="s">
        <v>60</v>
      </c>
      <c r="B74" s="223"/>
      <c r="C74" s="223"/>
      <c r="D74" s="223"/>
      <c r="E74" s="223"/>
      <c r="F74" s="223"/>
      <c r="G74" s="223"/>
      <c r="H74" s="223"/>
      <c r="I74" s="223"/>
    </row>
    <row r="75" spans="1:9" ht="12.75" customHeight="1" x14ac:dyDescent="0.2">
      <c r="A75" s="219" t="s">
        <v>384</v>
      </c>
      <c r="B75" s="219"/>
      <c r="C75" s="219"/>
      <c r="D75" s="219"/>
      <c r="E75" s="219"/>
      <c r="F75" s="219"/>
      <c r="G75" s="16">
        <v>67</v>
      </c>
      <c r="H75" s="34">
        <f>H76+H77+H78+H84+H85+H89+H92+H95</f>
        <v>291133930.19999999</v>
      </c>
      <c r="I75" s="34">
        <f>I76+I77+I78+I84+I85+I89+I92+I95</f>
        <v>359132778.53999996</v>
      </c>
    </row>
    <row r="76" spans="1:9" ht="12.75" customHeight="1" x14ac:dyDescent="0.2">
      <c r="A76" s="217" t="s">
        <v>61</v>
      </c>
      <c r="B76" s="217"/>
      <c r="C76" s="217"/>
      <c r="D76" s="217"/>
      <c r="E76" s="217"/>
      <c r="F76" s="217"/>
      <c r="G76" s="15">
        <v>68</v>
      </c>
      <c r="H76" s="33">
        <v>133165000</v>
      </c>
      <c r="I76" s="33">
        <v>133165000</v>
      </c>
    </row>
    <row r="77" spans="1:9" ht="12.75" customHeight="1" x14ac:dyDescent="0.2">
      <c r="A77" s="217" t="s">
        <v>62</v>
      </c>
      <c r="B77" s="217"/>
      <c r="C77" s="217"/>
      <c r="D77" s="217"/>
      <c r="E77" s="217"/>
      <c r="F77" s="217"/>
      <c r="G77" s="15">
        <v>69</v>
      </c>
      <c r="H77" s="33">
        <v>0</v>
      </c>
      <c r="I77" s="33">
        <v>0</v>
      </c>
    </row>
    <row r="78" spans="1:9" ht="12.75" customHeight="1" x14ac:dyDescent="0.2">
      <c r="A78" s="221" t="s">
        <v>63</v>
      </c>
      <c r="B78" s="221"/>
      <c r="C78" s="221"/>
      <c r="D78" s="221"/>
      <c r="E78" s="221"/>
      <c r="F78" s="221"/>
      <c r="G78" s="16">
        <v>70</v>
      </c>
      <c r="H78" s="34">
        <f>SUM(H79:H83)</f>
        <v>21290255.640000001</v>
      </c>
      <c r="I78" s="34">
        <f>SUM(I79:I83)</f>
        <v>21290255.640000001</v>
      </c>
    </row>
    <row r="79" spans="1:9" ht="12.75" customHeight="1" x14ac:dyDescent="0.2">
      <c r="A79" s="217" t="s">
        <v>64</v>
      </c>
      <c r="B79" s="217"/>
      <c r="C79" s="217"/>
      <c r="D79" s="217"/>
      <c r="E79" s="217"/>
      <c r="F79" s="217"/>
      <c r="G79" s="15">
        <v>71</v>
      </c>
      <c r="H79" s="33">
        <v>6658250</v>
      </c>
      <c r="I79" s="33">
        <v>6658250</v>
      </c>
    </row>
    <row r="80" spans="1:9" ht="12.75" customHeight="1" x14ac:dyDescent="0.2">
      <c r="A80" s="217" t="s">
        <v>65</v>
      </c>
      <c r="B80" s="217"/>
      <c r="C80" s="217"/>
      <c r="D80" s="217"/>
      <c r="E80" s="217"/>
      <c r="F80" s="217"/>
      <c r="G80" s="15">
        <v>72</v>
      </c>
      <c r="H80" s="33">
        <v>14872545.640000001</v>
      </c>
      <c r="I80" s="33">
        <v>14872545.640000001</v>
      </c>
    </row>
    <row r="81" spans="1:9" ht="12.75" customHeight="1" x14ac:dyDescent="0.2">
      <c r="A81" s="217" t="s">
        <v>66</v>
      </c>
      <c r="B81" s="217"/>
      <c r="C81" s="217"/>
      <c r="D81" s="217"/>
      <c r="E81" s="217"/>
      <c r="F81" s="217"/>
      <c r="G81" s="15">
        <v>73</v>
      </c>
      <c r="H81" s="33">
        <v>-240540</v>
      </c>
      <c r="I81" s="33">
        <v>-240540</v>
      </c>
    </row>
    <row r="82" spans="1:9" ht="12.75" customHeight="1" x14ac:dyDescent="0.2">
      <c r="A82" s="217" t="s">
        <v>67</v>
      </c>
      <c r="B82" s="217"/>
      <c r="C82" s="217"/>
      <c r="D82" s="217"/>
      <c r="E82" s="217"/>
      <c r="F82" s="217"/>
      <c r="G82" s="15">
        <v>74</v>
      </c>
      <c r="H82" s="33">
        <v>0</v>
      </c>
      <c r="I82" s="33">
        <v>0</v>
      </c>
    </row>
    <row r="83" spans="1:9" ht="12.75" customHeight="1" x14ac:dyDescent="0.2">
      <c r="A83" s="217" t="s">
        <v>68</v>
      </c>
      <c r="B83" s="217"/>
      <c r="C83" s="217"/>
      <c r="D83" s="217"/>
      <c r="E83" s="217"/>
      <c r="F83" s="217"/>
      <c r="G83" s="15">
        <v>75</v>
      </c>
      <c r="H83" s="33">
        <v>0</v>
      </c>
      <c r="I83" s="33">
        <v>0</v>
      </c>
    </row>
    <row r="84" spans="1:9" ht="12.75" customHeight="1" x14ac:dyDescent="0.2">
      <c r="A84" s="220" t="s">
        <v>69</v>
      </c>
      <c r="B84" s="220"/>
      <c r="C84" s="220"/>
      <c r="D84" s="220"/>
      <c r="E84" s="220"/>
      <c r="F84" s="220"/>
      <c r="G84" s="119">
        <v>76</v>
      </c>
      <c r="H84" s="120">
        <v>0</v>
      </c>
      <c r="I84" s="120">
        <v>0</v>
      </c>
    </row>
    <row r="85" spans="1:9" ht="12.75" customHeight="1" x14ac:dyDescent="0.2">
      <c r="A85" s="221" t="s">
        <v>70</v>
      </c>
      <c r="B85" s="221"/>
      <c r="C85" s="221"/>
      <c r="D85" s="221"/>
      <c r="E85" s="221"/>
      <c r="F85" s="221"/>
      <c r="G85" s="16">
        <v>77</v>
      </c>
      <c r="H85" s="34">
        <f>H86+H87+H88</f>
        <v>0</v>
      </c>
      <c r="I85" s="34">
        <f>I86+I87+I88</f>
        <v>0</v>
      </c>
    </row>
    <row r="86" spans="1:9" ht="12.75" customHeight="1" x14ac:dyDescent="0.2">
      <c r="A86" s="217" t="s">
        <v>71</v>
      </c>
      <c r="B86" s="217"/>
      <c r="C86" s="217"/>
      <c r="D86" s="217"/>
      <c r="E86" s="217"/>
      <c r="F86" s="217"/>
      <c r="G86" s="15">
        <v>78</v>
      </c>
      <c r="H86" s="33">
        <v>0</v>
      </c>
      <c r="I86" s="33">
        <v>0</v>
      </c>
    </row>
    <row r="87" spans="1:9" ht="12.75" customHeight="1" x14ac:dyDescent="0.2">
      <c r="A87" s="217" t="s">
        <v>72</v>
      </c>
      <c r="B87" s="217"/>
      <c r="C87" s="217"/>
      <c r="D87" s="217"/>
      <c r="E87" s="217"/>
      <c r="F87" s="217"/>
      <c r="G87" s="15">
        <v>79</v>
      </c>
      <c r="H87" s="33">
        <v>0</v>
      </c>
      <c r="I87" s="33">
        <v>0</v>
      </c>
    </row>
    <row r="88" spans="1:9" ht="12.75" customHeight="1" x14ac:dyDescent="0.2">
      <c r="A88" s="217" t="s">
        <v>73</v>
      </c>
      <c r="B88" s="217"/>
      <c r="C88" s="217"/>
      <c r="D88" s="217"/>
      <c r="E88" s="217"/>
      <c r="F88" s="217"/>
      <c r="G88" s="15">
        <v>80</v>
      </c>
      <c r="H88" s="33">
        <v>0</v>
      </c>
      <c r="I88" s="33">
        <v>0</v>
      </c>
    </row>
    <row r="89" spans="1:9" ht="12.75" customHeight="1" x14ac:dyDescent="0.2">
      <c r="A89" s="221" t="s">
        <v>74</v>
      </c>
      <c r="B89" s="221"/>
      <c r="C89" s="221"/>
      <c r="D89" s="221"/>
      <c r="E89" s="221"/>
      <c r="F89" s="221"/>
      <c r="G89" s="16">
        <v>81</v>
      </c>
      <c r="H89" s="34">
        <f>H90-H91</f>
        <v>24830594.809999999</v>
      </c>
      <c r="I89" s="34">
        <f>I90-I91</f>
        <v>136678674.56</v>
      </c>
    </row>
    <row r="90" spans="1:9" ht="12.75" customHeight="1" x14ac:dyDescent="0.2">
      <c r="A90" s="217" t="s">
        <v>75</v>
      </c>
      <c r="B90" s="217"/>
      <c r="C90" s="217"/>
      <c r="D90" s="217"/>
      <c r="E90" s="217"/>
      <c r="F90" s="217"/>
      <c r="G90" s="15">
        <v>82</v>
      </c>
      <c r="H90" s="33">
        <v>24830594.809999999</v>
      </c>
      <c r="I90" s="33">
        <v>136678674.56</v>
      </c>
    </row>
    <row r="91" spans="1:9" ht="12.75" customHeight="1" x14ac:dyDescent="0.2">
      <c r="A91" s="217" t="s">
        <v>76</v>
      </c>
      <c r="B91" s="217"/>
      <c r="C91" s="217"/>
      <c r="D91" s="217"/>
      <c r="E91" s="217"/>
      <c r="F91" s="217"/>
      <c r="G91" s="15">
        <v>83</v>
      </c>
      <c r="H91" s="33">
        <v>0</v>
      </c>
      <c r="I91" s="33">
        <v>0</v>
      </c>
    </row>
    <row r="92" spans="1:9" ht="12.75" customHeight="1" x14ac:dyDescent="0.2">
      <c r="A92" s="221" t="s">
        <v>77</v>
      </c>
      <c r="B92" s="221"/>
      <c r="C92" s="221"/>
      <c r="D92" s="221"/>
      <c r="E92" s="221"/>
      <c r="F92" s="221"/>
      <c r="G92" s="16">
        <v>84</v>
      </c>
      <c r="H92" s="34">
        <f>H93-H94</f>
        <v>111848079.75</v>
      </c>
      <c r="I92" s="34">
        <f>I93-I94</f>
        <v>67998848.340000004</v>
      </c>
    </row>
    <row r="93" spans="1:9" ht="12.75" customHeight="1" x14ac:dyDescent="0.2">
      <c r="A93" s="217" t="s">
        <v>78</v>
      </c>
      <c r="B93" s="217"/>
      <c r="C93" s="217"/>
      <c r="D93" s="217"/>
      <c r="E93" s="217"/>
      <c r="F93" s="217"/>
      <c r="G93" s="15">
        <v>85</v>
      </c>
      <c r="H93" s="33">
        <v>111848079.75</v>
      </c>
      <c r="I93" s="33">
        <v>67998848.340000004</v>
      </c>
    </row>
    <row r="94" spans="1:9" ht="12.75" customHeight="1" x14ac:dyDescent="0.2">
      <c r="A94" s="217" t="s">
        <v>79</v>
      </c>
      <c r="B94" s="217"/>
      <c r="C94" s="217"/>
      <c r="D94" s="217"/>
      <c r="E94" s="217"/>
      <c r="F94" s="217"/>
      <c r="G94" s="15">
        <v>86</v>
      </c>
      <c r="H94" s="33">
        <v>0</v>
      </c>
      <c r="I94" s="33">
        <v>0</v>
      </c>
    </row>
    <row r="95" spans="1:9" ht="12.75" customHeight="1" x14ac:dyDescent="0.2">
      <c r="A95" s="217" t="s">
        <v>80</v>
      </c>
      <c r="B95" s="217"/>
      <c r="C95" s="217"/>
      <c r="D95" s="217"/>
      <c r="E95" s="217"/>
      <c r="F95" s="217"/>
      <c r="G95" s="15">
        <v>87</v>
      </c>
      <c r="H95" s="33">
        <v>0</v>
      </c>
      <c r="I95" s="33">
        <v>0</v>
      </c>
    </row>
    <row r="96" spans="1:9" ht="12.75" customHeight="1" x14ac:dyDescent="0.2">
      <c r="A96" s="219" t="s">
        <v>385</v>
      </c>
      <c r="B96" s="219"/>
      <c r="C96" s="219"/>
      <c r="D96" s="219"/>
      <c r="E96" s="219"/>
      <c r="F96" s="219"/>
      <c r="G96" s="16">
        <v>88</v>
      </c>
      <c r="H96" s="34">
        <f>SUM(H97:H102)</f>
        <v>22454874.700000003</v>
      </c>
      <c r="I96" s="34">
        <f>SUM(I97:I102)</f>
        <v>26121513.439999998</v>
      </c>
    </row>
    <row r="97" spans="1:9" ht="12.75" customHeight="1" x14ac:dyDescent="0.2">
      <c r="A97" s="217" t="s">
        <v>81</v>
      </c>
      <c r="B97" s="217"/>
      <c r="C97" s="217"/>
      <c r="D97" s="217"/>
      <c r="E97" s="217"/>
      <c r="F97" s="217"/>
      <c r="G97" s="15">
        <v>89</v>
      </c>
      <c r="H97" s="33">
        <v>5580404.9800000004</v>
      </c>
      <c r="I97" s="33">
        <v>5697367.4800000004</v>
      </c>
    </row>
    <row r="98" spans="1:9" ht="12.75" customHeight="1" x14ac:dyDescent="0.2">
      <c r="A98" s="217" t="s">
        <v>82</v>
      </c>
      <c r="B98" s="217"/>
      <c r="C98" s="217"/>
      <c r="D98" s="217"/>
      <c r="E98" s="217"/>
      <c r="F98" s="217"/>
      <c r="G98" s="15">
        <v>90</v>
      </c>
      <c r="H98" s="33">
        <v>0</v>
      </c>
      <c r="I98" s="33">
        <v>0</v>
      </c>
    </row>
    <row r="99" spans="1:9" ht="12.75" customHeight="1" x14ac:dyDescent="0.2">
      <c r="A99" s="217" t="s">
        <v>83</v>
      </c>
      <c r="B99" s="217"/>
      <c r="C99" s="217"/>
      <c r="D99" s="217"/>
      <c r="E99" s="217"/>
      <c r="F99" s="217"/>
      <c r="G99" s="15">
        <v>91</v>
      </c>
      <c r="H99" s="33">
        <v>851399.98</v>
      </c>
      <c r="I99" s="33">
        <v>851399.98</v>
      </c>
    </row>
    <row r="100" spans="1:9" ht="12.75" customHeight="1" x14ac:dyDescent="0.2">
      <c r="A100" s="217" t="s">
        <v>84</v>
      </c>
      <c r="B100" s="217"/>
      <c r="C100" s="217"/>
      <c r="D100" s="217"/>
      <c r="E100" s="217"/>
      <c r="F100" s="217"/>
      <c r="G100" s="15">
        <v>92</v>
      </c>
      <c r="H100" s="33">
        <v>0</v>
      </c>
      <c r="I100" s="33">
        <v>0</v>
      </c>
    </row>
    <row r="101" spans="1:9" ht="12.75" customHeight="1" x14ac:dyDescent="0.2">
      <c r="A101" s="217" t="s">
        <v>85</v>
      </c>
      <c r="B101" s="217"/>
      <c r="C101" s="217"/>
      <c r="D101" s="217"/>
      <c r="E101" s="217"/>
      <c r="F101" s="217"/>
      <c r="G101" s="15">
        <v>93</v>
      </c>
      <c r="H101" s="33">
        <v>3513456.05</v>
      </c>
      <c r="I101" s="33">
        <v>3632367.61</v>
      </c>
    </row>
    <row r="102" spans="1:9" ht="12.75" customHeight="1" x14ac:dyDescent="0.2">
      <c r="A102" s="217" t="s">
        <v>86</v>
      </c>
      <c r="B102" s="217"/>
      <c r="C102" s="217"/>
      <c r="D102" s="217"/>
      <c r="E102" s="217"/>
      <c r="F102" s="217"/>
      <c r="G102" s="15">
        <v>94</v>
      </c>
      <c r="H102" s="33">
        <v>12509613.689999999</v>
      </c>
      <c r="I102" s="33">
        <v>15940378.369999999</v>
      </c>
    </row>
    <row r="103" spans="1:9" ht="12.75" customHeight="1" x14ac:dyDescent="0.2">
      <c r="A103" s="219" t="s">
        <v>386</v>
      </c>
      <c r="B103" s="219"/>
      <c r="C103" s="219"/>
      <c r="D103" s="219"/>
      <c r="E103" s="219"/>
      <c r="F103" s="219"/>
      <c r="G103" s="16">
        <v>95</v>
      </c>
      <c r="H103" s="34">
        <f>SUM(H104:H114)</f>
        <v>8574907.2400000002</v>
      </c>
      <c r="I103" s="34">
        <f>SUM(I104:I114)</f>
        <v>26690570.48</v>
      </c>
    </row>
    <row r="104" spans="1:9" ht="12.75" customHeight="1" x14ac:dyDescent="0.2">
      <c r="A104" s="217" t="s">
        <v>87</v>
      </c>
      <c r="B104" s="217"/>
      <c r="C104" s="217"/>
      <c r="D104" s="217"/>
      <c r="E104" s="217"/>
      <c r="F104" s="217"/>
      <c r="G104" s="15">
        <v>96</v>
      </c>
      <c r="H104" s="33">
        <v>79097.320000000007</v>
      </c>
      <c r="I104" s="33">
        <v>0</v>
      </c>
    </row>
    <row r="105" spans="1:9" ht="24.6" customHeight="1" x14ac:dyDescent="0.2">
      <c r="A105" s="217" t="s">
        <v>88</v>
      </c>
      <c r="B105" s="217"/>
      <c r="C105" s="217"/>
      <c r="D105" s="217"/>
      <c r="E105" s="217"/>
      <c r="F105" s="217"/>
      <c r="G105" s="15">
        <v>97</v>
      </c>
      <c r="H105" s="33">
        <v>0</v>
      </c>
      <c r="I105" s="33">
        <v>0</v>
      </c>
    </row>
    <row r="106" spans="1:9" ht="12.75" customHeight="1" x14ac:dyDescent="0.2">
      <c r="A106" s="217" t="s">
        <v>89</v>
      </c>
      <c r="B106" s="217"/>
      <c r="C106" s="217"/>
      <c r="D106" s="217"/>
      <c r="E106" s="217"/>
      <c r="F106" s="217"/>
      <c r="G106" s="15">
        <v>98</v>
      </c>
      <c r="H106" s="33">
        <v>0</v>
      </c>
      <c r="I106" s="33">
        <v>0</v>
      </c>
    </row>
    <row r="107" spans="1:9" ht="21.6" customHeight="1" x14ac:dyDescent="0.2">
      <c r="A107" s="217" t="s">
        <v>90</v>
      </c>
      <c r="B107" s="217"/>
      <c r="C107" s="217"/>
      <c r="D107" s="217"/>
      <c r="E107" s="217"/>
      <c r="F107" s="217"/>
      <c r="G107" s="15">
        <v>99</v>
      </c>
      <c r="H107" s="33">
        <v>0</v>
      </c>
      <c r="I107" s="33">
        <v>0</v>
      </c>
    </row>
    <row r="108" spans="1:9" ht="12.75" customHeight="1" x14ac:dyDescent="0.2">
      <c r="A108" s="217" t="s">
        <v>91</v>
      </c>
      <c r="B108" s="217"/>
      <c r="C108" s="217"/>
      <c r="D108" s="217"/>
      <c r="E108" s="217"/>
      <c r="F108" s="217"/>
      <c r="G108" s="15">
        <v>100</v>
      </c>
      <c r="H108" s="33">
        <v>0</v>
      </c>
      <c r="I108" s="33">
        <v>0</v>
      </c>
    </row>
    <row r="109" spans="1:9" ht="12.75" customHeight="1" x14ac:dyDescent="0.2">
      <c r="A109" s="217" t="s">
        <v>92</v>
      </c>
      <c r="B109" s="217"/>
      <c r="C109" s="217"/>
      <c r="D109" s="217"/>
      <c r="E109" s="217"/>
      <c r="F109" s="217"/>
      <c r="G109" s="15">
        <v>101</v>
      </c>
      <c r="H109" s="33">
        <v>5668339.7999999998</v>
      </c>
      <c r="I109" s="33">
        <v>24452993.890000001</v>
      </c>
    </row>
    <row r="110" spans="1:9" ht="12.75" customHeight="1" x14ac:dyDescent="0.2">
      <c r="A110" s="217" t="s">
        <v>93</v>
      </c>
      <c r="B110" s="217"/>
      <c r="C110" s="217"/>
      <c r="D110" s="217"/>
      <c r="E110" s="217"/>
      <c r="F110" s="217"/>
      <c r="G110" s="15">
        <v>102</v>
      </c>
      <c r="H110" s="33">
        <v>0</v>
      </c>
      <c r="I110" s="33">
        <v>0</v>
      </c>
    </row>
    <row r="111" spans="1:9" ht="12.75" customHeight="1" x14ac:dyDescent="0.2">
      <c r="A111" s="217" t="s">
        <v>94</v>
      </c>
      <c r="B111" s="217"/>
      <c r="C111" s="217"/>
      <c r="D111" s="217"/>
      <c r="E111" s="217"/>
      <c r="F111" s="217"/>
      <c r="G111" s="15">
        <v>103</v>
      </c>
      <c r="H111" s="33">
        <v>0</v>
      </c>
      <c r="I111" s="33">
        <v>0</v>
      </c>
    </row>
    <row r="112" spans="1:9" ht="12.75" customHeight="1" x14ac:dyDescent="0.2">
      <c r="A112" s="217" t="s">
        <v>95</v>
      </c>
      <c r="B112" s="217"/>
      <c r="C112" s="217"/>
      <c r="D112" s="217"/>
      <c r="E112" s="217"/>
      <c r="F112" s="217"/>
      <c r="G112" s="15">
        <v>104</v>
      </c>
      <c r="H112" s="33">
        <v>0</v>
      </c>
      <c r="I112" s="33">
        <v>0</v>
      </c>
    </row>
    <row r="113" spans="1:9" ht="12.75" customHeight="1" x14ac:dyDescent="0.2">
      <c r="A113" s="217" t="s">
        <v>96</v>
      </c>
      <c r="B113" s="217"/>
      <c r="C113" s="217"/>
      <c r="D113" s="217"/>
      <c r="E113" s="217"/>
      <c r="F113" s="217"/>
      <c r="G113" s="15">
        <v>105</v>
      </c>
      <c r="H113" s="33">
        <v>2827470.12</v>
      </c>
      <c r="I113" s="33">
        <v>2237576.59</v>
      </c>
    </row>
    <row r="114" spans="1:9" ht="12.75" customHeight="1" x14ac:dyDescent="0.2">
      <c r="A114" s="217" t="s">
        <v>97</v>
      </c>
      <c r="B114" s="217"/>
      <c r="C114" s="217"/>
      <c r="D114" s="217"/>
      <c r="E114" s="217"/>
      <c r="F114" s="217"/>
      <c r="G114" s="15">
        <v>106</v>
      </c>
      <c r="H114" s="33">
        <v>0</v>
      </c>
      <c r="I114" s="33">
        <v>0</v>
      </c>
    </row>
    <row r="115" spans="1:9" ht="12.75" customHeight="1" x14ac:dyDescent="0.2">
      <c r="A115" s="219" t="s">
        <v>387</v>
      </c>
      <c r="B115" s="219"/>
      <c r="C115" s="219"/>
      <c r="D115" s="219"/>
      <c r="E115" s="219"/>
      <c r="F115" s="219"/>
      <c r="G115" s="16">
        <v>107</v>
      </c>
      <c r="H115" s="34">
        <f>SUM(H116:H129)</f>
        <v>219394695.75999999</v>
      </c>
      <c r="I115" s="34">
        <f>SUM(I116:I129)</f>
        <v>249577582.83999997</v>
      </c>
    </row>
    <row r="116" spans="1:9" ht="12.75" customHeight="1" x14ac:dyDescent="0.2">
      <c r="A116" s="217" t="s">
        <v>87</v>
      </c>
      <c r="B116" s="217"/>
      <c r="C116" s="217"/>
      <c r="D116" s="217"/>
      <c r="E116" s="217"/>
      <c r="F116" s="217"/>
      <c r="G116" s="15">
        <v>108</v>
      </c>
      <c r="H116" s="33">
        <v>29099664.010000002</v>
      </c>
      <c r="I116" s="33">
        <v>33082707.079999998</v>
      </c>
    </row>
    <row r="117" spans="1:9" ht="22.35" customHeight="1" x14ac:dyDescent="0.2">
      <c r="A117" s="217" t="s">
        <v>88</v>
      </c>
      <c r="B117" s="217"/>
      <c r="C117" s="217"/>
      <c r="D117" s="217"/>
      <c r="E117" s="217"/>
      <c r="F117" s="217"/>
      <c r="G117" s="15">
        <v>109</v>
      </c>
      <c r="H117" s="33">
        <v>0</v>
      </c>
      <c r="I117" s="33">
        <v>0</v>
      </c>
    </row>
    <row r="118" spans="1:9" ht="12.75" customHeight="1" x14ac:dyDescent="0.2">
      <c r="A118" s="217" t="s">
        <v>89</v>
      </c>
      <c r="B118" s="217"/>
      <c r="C118" s="217"/>
      <c r="D118" s="217"/>
      <c r="E118" s="217"/>
      <c r="F118" s="217"/>
      <c r="G118" s="15">
        <v>110</v>
      </c>
      <c r="H118" s="33">
        <v>33211736.190000001</v>
      </c>
      <c r="I118" s="33">
        <v>59106389.240000002</v>
      </c>
    </row>
    <row r="119" spans="1:9" ht="23.45" customHeight="1" x14ac:dyDescent="0.2">
      <c r="A119" s="217" t="s">
        <v>90</v>
      </c>
      <c r="B119" s="217"/>
      <c r="C119" s="217"/>
      <c r="D119" s="217"/>
      <c r="E119" s="217"/>
      <c r="F119" s="217"/>
      <c r="G119" s="15">
        <v>111</v>
      </c>
      <c r="H119" s="33">
        <v>0</v>
      </c>
      <c r="I119" s="33">
        <v>0</v>
      </c>
    </row>
    <row r="120" spans="1:9" ht="12.75" customHeight="1" x14ac:dyDescent="0.2">
      <c r="A120" s="217" t="s">
        <v>91</v>
      </c>
      <c r="B120" s="217"/>
      <c r="C120" s="217"/>
      <c r="D120" s="217"/>
      <c r="E120" s="217"/>
      <c r="F120" s="217"/>
      <c r="G120" s="15">
        <v>112</v>
      </c>
      <c r="H120" s="33">
        <v>0</v>
      </c>
      <c r="I120" s="33">
        <v>0</v>
      </c>
    </row>
    <row r="121" spans="1:9" ht="12.75" customHeight="1" x14ac:dyDescent="0.2">
      <c r="A121" s="217" t="s">
        <v>92</v>
      </c>
      <c r="B121" s="217"/>
      <c r="C121" s="217"/>
      <c r="D121" s="217"/>
      <c r="E121" s="217"/>
      <c r="F121" s="217"/>
      <c r="G121" s="15">
        <v>113</v>
      </c>
      <c r="H121" s="33">
        <v>0</v>
      </c>
      <c r="I121" s="33">
        <v>10324471.289999999</v>
      </c>
    </row>
    <row r="122" spans="1:9" ht="12.75" customHeight="1" x14ac:dyDescent="0.2">
      <c r="A122" s="217" t="s">
        <v>93</v>
      </c>
      <c r="B122" s="217"/>
      <c r="C122" s="217"/>
      <c r="D122" s="217"/>
      <c r="E122" s="217"/>
      <c r="F122" s="217"/>
      <c r="G122" s="15">
        <v>114</v>
      </c>
      <c r="H122" s="33">
        <v>2087471.83</v>
      </c>
      <c r="I122" s="33">
        <v>12480517.529999999</v>
      </c>
    </row>
    <row r="123" spans="1:9" ht="12.75" customHeight="1" x14ac:dyDescent="0.2">
      <c r="A123" s="217" t="s">
        <v>94</v>
      </c>
      <c r="B123" s="217"/>
      <c r="C123" s="217"/>
      <c r="D123" s="217"/>
      <c r="E123" s="217"/>
      <c r="F123" s="217"/>
      <c r="G123" s="15">
        <v>115</v>
      </c>
      <c r="H123" s="33">
        <v>56427863.859999999</v>
      </c>
      <c r="I123" s="33">
        <v>50879669.509999998</v>
      </c>
    </row>
    <row r="124" spans="1:9" x14ac:dyDescent="0.2">
      <c r="A124" s="217" t="s">
        <v>95</v>
      </c>
      <c r="B124" s="217"/>
      <c r="C124" s="217"/>
      <c r="D124" s="217"/>
      <c r="E124" s="217"/>
      <c r="F124" s="217"/>
      <c r="G124" s="15">
        <v>116</v>
      </c>
      <c r="H124" s="33">
        <v>0</v>
      </c>
      <c r="I124" s="33">
        <v>0</v>
      </c>
    </row>
    <row r="125" spans="1:9" x14ac:dyDescent="0.2">
      <c r="A125" s="217" t="s">
        <v>98</v>
      </c>
      <c r="B125" s="217"/>
      <c r="C125" s="217"/>
      <c r="D125" s="217"/>
      <c r="E125" s="217"/>
      <c r="F125" s="217"/>
      <c r="G125" s="15">
        <v>117</v>
      </c>
      <c r="H125" s="33">
        <v>78800562.959999993</v>
      </c>
      <c r="I125" s="33">
        <v>59084998.189999998</v>
      </c>
    </row>
    <row r="126" spans="1:9" x14ac:dyDescent="0.2">
      <c r="A126" s="217" t="s">
        <v>99</v>
      </c>
      <c r="B126" s="217"/>
      <c r="C126" s="217"/>
      <c r="D126" s="217"/>
      <c r="E126" s="217"/>
      <c r="F126" s="217"/>
      <c r="G126" s="15">
        <v>118</v>
      </c>
      <c r="H126" s="33">
        <v>19767396.91</v>
      </c>
      <c r="I126" s="33">
        <v>24618830</v>
      </c>
    </row>
    <row r="127" spans="1:9" x14ac:dyDescent="0.2">
      <c r="A127" s="217" t="s">
        <v>100</v>
      </c>
      <c r="B127" s="217"/>
      <c r="C127" s="217"/>
      <c r="D127" s="217"/>
      <c r="E127" s="217"/>
      <c r="F127" s="217"/>
      <c r="G127" s="15">
        <v>119</v>
      </c>
      <c r="H127" s="33">
        <v>0</v>
      </c>
      <c r="I127" s="33">
        <v>0</v>
      </c>
    </row>
    <row r="128" spans="1:9" x14ac:dyDescent="0.2">
      <c r="A128" s="217" t="s">
        <v>101</v>
      </c>
      <c r="B128" s="217"/>
      <c r="C128" s="217"/>
      <c r="D128" s="217"/>
      <c r="E128" s="217"/>
      <c r="F128" s="217"/>
      <c r="G128" s="15">
        <v>120</v>
      </c>
      <c r="H128" s="33">
        <v>0</v>
      </c>
      <c r="I128" s="33">
        <v>0</v>
      </c>
    </row>
    <row r="129" spans="1:9" x14ac:dyDescent="0.2">
      <c r="A129" s="217" t="s">
        <v>102</v>
      </c>
      <c r="B129" s="217"/>
      <c r="C129" s="217"/>
      <c r="D129" s="217"/>
      <c r="E129" s="217"/>
      <c r="F129" s="217"/>
      <c r="G129" s="15">
        <v>121</v>
      </c>
      <c r="H129" s="33">
        <v>0</v>
      </c>
      <c r="I129" s="33">
        <v>0</v>
      </c>
    </row>
    <row r="130" spans="1:9" ht="22.35" customHeight="1" x14ac:dyDescent="0.2">
      <c r="A130" s="218" t="s">
        <v>103</v>
      </c>
      <c r="B130" s="218"/>
      <c r="C130" s="218"/>
      <c r="D130" s="218"/>
      <c r="E130" s="218"/>
      <c r="F130" s="218"/>
      <c r="G130" s="15">
        <v>122</v>
      </c>
      <c r="H130" s="33">
        <v>277568923.39999998</v>
      </c>
      <c r="I130" s="33">
        <v>287510024.06</v>
      </c>
    </row>
    <row r="131" spans="1:9" x14ac:dyDescent="0.2">
      <c r="A131" s="219" t="s">
        <v>388</v>
      </c>
      <c r="B131" s="219"/>
      <c r="C131" s="219"/>
      <c r="D131" s="219"/>
      <c r="E131" s="219"/>
      <c r="F131" s="219"/>
      <c r="G131" s="16">
        <v>123</v>
      </c>
      <c r="H131" s="34">
        <f>H75+H96+H103+H115+H130</f>
        <v>819127331.29999995</v>
      </c>
      <c r="I131" s="34">
        <f>I75+I96+I103+I115+I130</f>
        <v>949032469.3599999</v>
      </c>
    </row>
    <row r="132" spans="1:9" x14ac:dyDescent="0.2">
      <c r="A132" s="218" t="s">
        <v>104</v>
      </c>
      <c r="B132" s="218"/>
      <c r="C132" s="218"/>
      <c r="D132" s="218"/>
      <c r="E132" s="218"/>
      <c r="F132" s="218"/>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I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5703125" style="17" bestFit="1" customWidth="1"/>
    <col min="266" max="519" width="9.140625" style="17"/>
    <col min="520" max="520" width="9.85546875" style="17" bestFit="1" customWidth="1"/>
    <col min="521" max="521" width="11.5703125" style="17" bestFit="1" customWidth="1"/>
    <col min="522" max="775" width="9.140625" style="17"/>
    <col min="776" max="776" width="9.85546875" style="17" bestFit="1" customWidth="1"/>
    <col min="777" max="777" width="11.5703125" style="17" bestFit="1" customWidth="1"/>
    <col min="778" max="1031" width="9.140625" style="17"/>
    <col min="1032" max="1032" width="9.85546875" style="17" bestFit="1" customWidth="1"/>
    <col min="1033" max="1033" width="11.5703125" style="17" bestFit="1" customWidth="1"/>
    <col min="1034" max="1287" width="9.140625" style="17"/>
    <col min="1288" max="1288" width="9.85546875" style="17" bestFit="1" customWidth="1"/>
    <col min="1289" max="1289" width="11.5703125" style="17" bestFit="1" customWidth="1"/>
    <col min="1290" max="1543" width="9.140625" style="17"/>
    <col min="1544" max="1544" width="9.85546875" style="17" bestFit="1" customWidth="1"/>
    <col min="1545" max="1545" width="11.5703125" style="17" bestFit="1" customWidth="1"/>
    <col min="1546" max="1799" width="9.140625" style="17"/>
    <col min="1800" max="1800" width="9.85546875" style="17" bestFit="1" customWidth="1"/>
    <col min="1801" max="1801" width="11.5703125" style="17" bestFit="1" customWidth="1"/>
    <col min="1802" max="2055" width="9.140625" style="17"/>
    <col min="2056" max="2056" width="9.85546875" style="17" bestFit="1" customWidth="1"/>
    <col min="2057" max="2057" width="11.5703125" style="17" bestFit="1" customWidth="1"/>
    <col min="2058" max="2311" width="9.140625" style="17"/>
    <col min="2312" max="2312" width="9.85546875" style="17" bestFit="1" customWidth="1"/>
    <col min="2313" max="2313" width="11.5703125" style="17" bestFit="1" customWidth="1"/>
    <col min="2314" max="2567" width="9.140625" style="17"/>
    <col min="2568" max="2568" width="9.85546875" style="17" bestFit="1" customWidth="1"/>
    <col min="2569" max="2569" width="11.5703125" style="17" bestFit="1" customWidth="1"/>
    <col min="2570" max="2823" width="9.140625" style="17"/>
    <col min="2824" max="2824" width="9.85546875" style="17" bestFit="1" customWidth="1"/>
    <col min="2825" max="2825" width="11.5703125" style="17" bestFit="1" customWidth="1"/>
    <col min="2826" max="3079" width="9.140625" style="17"/>
    <col min="3080" max="3080" width="9.85546875" style="17" bestFit="1" customWidth="1"/>
    <col min="3081" max="3081" width="11.5703125" style="17" bestFit="1" customWidth="1"/>
    <col min="3082" max="3335" width="9.140625" style="17"/>
    <col min="3336" max="3336" width="9.85546875" style="17" bestFit="1" customWidth="1"/>
    <col min="3337" max="3337" width="11.5703125" style="17" bestFit="1" customWidth="1"/>
    <col min="3338" max="3591" width="9.140625" style="17"/>
    <col min="3592" max="3592" width="9.85546875" style="17" bestFit="1" customWidth="1"/>
    <col min="3593" max="3593" width="11.5703125" style="17" bestFit="1" customWidth="1"/>
    <col min="3594" max="3847" width="9.140625" style="17"/>
    <col min="3848" max="3848" width="9.85546875" style="17" bestFit="1" customWidth="1"/>
    <col min="3849" max="3849" width="11.5703125" style="17" bestFit="1" customWidth="1"/>
    <col min="3850" max="4103" width="9.140625" style="17"/>
    <col min="4104" max="4104" width="9.85546875" style="17" bestFit="1" customWidth="1"/>
    <col min="4105" max="4105" width="11.5703125" style="17" bestFit="1" customWidth="1"/>
    <col min="4106" max="4359" width="9.140625" style="17"/>
    <col min="4360" max="4360" width="9.85546875" style="17" bestFit="1" customWidth="1"/>
    <col min="4361" max="4361" width="11.5703125" style="17" bestFit="1" customWidth="1"/>
    <col min="4362" max="4615" width="9.140625" style="17"/>
    <col min="4616" max="4616" width="9.85546875" style="17" bestFit="1" customWidth="1"/>
    <col min="4617" max="4617" width="11.5703125" style="17" bestFit="1" customWidth="1"/>
    <col min="4618" max="4871" width="9.140625" style="17"/>
    <col min="4872" max="4872" width="9.85546875" style="17" bestFit="1" customWidth="1"/>
    <col min="4873" max="4873" width="11.5703125" style="17" bestFit="1" customWidth="1"/>
    <col min="4874" max="5127" width="9.140625" style="17"/>
    <col min="5128" max="5128" width="9.85546875" style="17" bestFit="1" customWidth="1"/>
    <col min="5129" max="5129" width="11.5703125" style="17" bestFit="1" customWidth="1"/>
    <col min="5130" max="5383" width="9.140625" style="17"/>
    <col min="5384" max="5384" width="9.85546875" style="17" bestFit="1" customWidth="1"/>
    <col min="5385" max="5385" width="11.5703125" style="17" bestFit="1" customWidth="1"/>
    <col min="5386" max="5639" width="9.140625" style="17"/>
    <col min="5640" max="5640" width="9.85546875" style="17" bestFit="1" customWidth="1"/>
    <col min="5641" max="5641" width="11.5703125" style="17" bestFit="1" customWidth="1"/>
    <col min="5642" max="5895" width="9.140625" style="17"/>
    <col min="5896" max="5896" width="9.85546875" style="17" bestFit="1" customWidth="1"/>
    <col min="5897" max="5897" width="11.5703125" style="17" bestFit="1" customWidth="1"/>
    <col min="5898" max="6151" width="9.140625" style="17"/>
    <col min="6152" max="6152" width="9.85546875" style="17" bestFit="1" customWidth="1"/>
    <col min="6153" max="6153" width="11.5703125" style="17" bestFit="1" customWidth="1"/>
    <col min="6154" max="6407" width="9.140625" style="17"/>
    <col min="6408" max="6408" width="9.85546875" style="17" bestFit="1" customWidth="1"/>
    <col min="6409" max="6409" width="11.5703125" style="17" bestFit="1" customWidth="1"/>
    <col min="6410" max="6663" width="9.140625" style="17"/>
    <col min="6664" max="6664" width="9.85546875" style="17" bestFit="1" customWidth="1"/>
    <col min="6665" max="6665" width="11.5703125" style="17" bestFit="1" customWidth="1"/>
    <col min="6666" max="6919" width="9.140625" style="17"/>
    <col min="6920" max="6920" width="9.85546875" style="17" bestFit="1" customWidth="1"/>
    <col min="6921" max="6921" width="11.5703125" style="17" bestFit="1" customWidth="1"/>
    <col min="6922" max="7175" width="9.140625" style="17"/>
    <col min="7176" max="7176" width="9.85546875" style="17" bestFit="1" customWidth="1"/>
    <col min="7177" max="7177" width="11.5703125" style="17" bestFit="1" customWidth="1"/>
    <col min="7178" max="7431" width="9.140625" style="17"/>
    <col min="7432" max="7432" width="9.85546875" style="17" bestFit="1" customWidth="1"/>
    <col min="7433" max="7433" width="11.5703125" style="17" bestFit="1" customWidth="1"/>
    <col min="7434" max="7687" width="9.140625" style="17"/>
    <col min="7688" max="7688" width="9.85546875" style="17" bestFit="1" customWidth="1"/>
    <col min="7689" max="7689" width="11.5703125" style="17" bestFit="1" customWidth="1"/>
    <col min="7690" max="7943" width="9.140625" style="17"/>
    <col min="7944" max="7944" width="9.85546875" style="17" bestFit="1" customWidth="1"/>
    <col min="7945" max="7945" width="11.5703125" style="17" bestFit="1" customWidth="1"/>
    <col min="7946" max="8199" width="9.140625" style="17"/>
    <col min="8200" max="8200" width="9.85546875" style="17" bestFit="1" customWidth="1"/>
    <col min="8201" max="8201" width="11.5703125" style="17" bestFit="1" customWidth="1"/>
    <col min="8202" max="8455" width="9.140625" style="17"/>
    <col min="8456" max="8456" width="9.85546875" style="17" bestFit="1" customWidth="1"/>
    <col min="8457" max="8457" width="11.5703125" style="17" bestFit="1" customWidth="1"/>
    <col min="8458" max="8711" width="9.140625" style="17"/>
    <col min="8712" max="8712" width="9.85546875" style="17" bestFit="1" customWidth="1"/>
    <col min="8713" max="8713" width="11.5703125" style="17" bestFit="1" customWidth="1"/>
    <col min="8714" max="8967" width="9.140625" style="17"/>
    <col min="8968" max="8968" width="9.85546875" style="17" bestFit="1" customWidth="1"/>
    <col min="8969" max="8969" width="11.5703125" style="17" bestFit="1" customWidth="1"/>
    <col min="8970" max="9223" width="9.140625" style="17"/>
    <col min="9224" max="9224" width="9.85546875" style="17" bestFit="1" customWidth="1"/>
    <col min="9225" max="9225" width="11.5703125" style="17" bestFit="1" customWidth="1"/>
    <col min="9226" max="9479" width="9.140625" style="17"/>
    <col min="9480" max="9480" width="9.85546875" style="17" bestFit="1" customWidth="1"/>
    <col min="9481" max="9481" width="11.5703125" style="17" bestFit="1" customWidth="1"/>
    <col min="9482" max="9735" width="9.140625" style="17"/>
    <col min="9736" max="9736" width="9.85546875" style="17" bestFit="1" customWidth="1"/>
    <col min="9737" max="9737" width="11.5703125" style="17" bestFit="1" customWidth="1"/>
    <col min="9738" max="9991" width="9.140625" style="17"/>
    <col min="9992" max="9992" width="9.85546875" style="17" bestFit="1" customWidth="1"/>
    <col min="9993" max="9993" width="11.5703125" style="17" bestFit="1" customWidth="1"/>
    <col min="9994" max="10247" width="9.140625" style="17"/>
    <col min="10248" max="10248" width="9.85546875" style="17" bestFit="1" customWidth="1"/>
    <col min="10249" max="10249" width="11.5703125" style="17" bestFit="1" customWidth="1"/>
    <col min="10250" max="10503" width="9.140625" style="17"/>
    <col min="10504" max="10504" width="9.85546875" style="17" bestFit="1" customWidth="1"/>
    <col min="10505" max="10505" width="11.5703125" style="17" bestFit="1" customWidth="1"/>
    <col min="10506" max="10759" width="9.140625" style="17"/>
    <col min="10760" max="10760" width="9.85546875" style="17" bestFit="1" customWidth="1"/>
    <col min="10761" max="10761" width="11.5703125" style="17" bestFit="1" customWidth="1"/>
    <col min="10762" max="11015" width="9.140625" style="17"/>
    <col min="11016" max="11016" width="9.85546875" style="17" bestFit="1" customWidth="1"/>
    <col min="11017" max="11017" width="11.5703125" style="17" bestFit="1" customWidth="1"/>
    <col min="11018" max="11271" width="9.140625" style="17"/>
    <col min="11272" max="11272" width="9.85546875" style="17" bestFit="1" customWidth="1"/>
    <col min="11273" max="11273" width="11.5703125" style="17" bestFit="1" customWidth="1"/>
    <col min="11274" max="11527" width="9.140625" style="17"/>
    <col min="11528" max="11528" width="9.85546875" style="17" bestFit="1" customWidth="1"/>
    <col min="11529" max="11529" width="11.5703125" style="17" bestFit="1" customWidth="1"/>
    <col min="11530" max="11783" width="9.140625" style="17"/>
    <col min="11784" max="11784" width="9.85546875" style="17" bestFit="1" customWidth="1"/>
    <col min="11785" max="11785" width="11.5703125" style="17" bestFit="1" customWidth="1"/>
    <col min="11786" max="12039" width="9.140625" style="17"/>
    <col min="12040" max="12040" width="9.85546875" style="17" bestFit="1" customWidth="1"/>
    <col min="12041" max="12041" width="11.5703125" style="17" bestFit="1" customWidth="1"/>
    <col min="12042" max="12295" width="9.140625" style="17"/>
    <col min="12296" max="12296" width="9.85546875" style="17" bestFit="1" customWidth="1"/>
    <col min="12297" max="12297" width="11.5703125" style="17" bestFit="1" customWidth="1"/>
    <col min="12298" max="12551" width="9.140625" style="17"/>
    <col min="12552" max="12552" width="9.85546875" style="17" bestFit="1" customWidth="1"/>
    <col min="12553" max="12553" width="11.5703125" style="17" bestFit="1" customWidth="1"/>
    <col min="12554" max="12807" width="9.140625" style="17"/>
    <col min="12808" max="12808" width="9.85546875" style="17" bestFit="1" customWidth="1"/>
    <col min="12809" max="12809" width="11.5703125" style="17" bestFit="1" customWidth="1"/>
    <col min="12810" max="13063" width="9.140625" style="17"/>
    <col min="13064" max="13064" width="9.85546875" style="17" bestFit="1" customWidth="1"/>
    <col min="13065" max="13065" width="11.5703125" style="17" bestFit="1" customWidth="1"/>
    <col min="13066" max="13319" width="9.140625" style="17"/>
    <col min="13320" max="13320" width="9.85546875" style="17" bestFit="1" customWidth="1"/>
    <col min="13321" max="13321" width="11.5703125" style="17" bestFit="1" customWidth="1"/>
    <col min="13322" max="13575" width="9.140625" style="17"/>
    <col min="13576" max="13576" width="9.85546875" style="17" bestFit="1" customWidth="1"/>
    <col min="13577" max="13577" width="11.5703125" style="17" bestFit="1" customWidth="1"/>
    <col min="13578" max="13831" width="9.140625" style="17"/>
    <col min="13832" max="13832" width="9.85546875" style="17" bestFit="1" customWidth="1"/>
    <col min="13833" max="13833" width="11.5703125" style="17" bestFit="1" customWidth="1"/>
    <col min="13834" max="14087" width="9.140625" style="17"/>
    <col min="14088" max="14088" width="9.85546875" style="17" bestFit="1" customWidth="1"/>
    <col min="14089" max="14089" width="11.5703125" style="17" bestFit="1" customWidth="1"/>
    <col min="14090" max="14343" width="9.140625" style="17"/>
    <col min="14344" max="14344" width="9.85546875" style="17" bestFit="1" customWidth="1"/>
    <col min="14345" max="14345" width="11.5703125" style="17" bestFit="1" customWidth="1"/>
    <col min="14346" max="14599" width="9.140625" style="17"/>
    <col min="14600" max="14600" width="9.85546875" style="17" bestFit="1" customWidth="1"/>
    <col min="14601" max="14601" width="11.5703125" style="17" bestFit="1" customWidth="1"/>
    <col min="14602" max="14855" width="9.140625" style="17"/>
    <col min="14856" max="14856" width="9.85546875" style="17" bestFit="1" customWidth="1"/>
    <col min="14857" max="14857" width="11.5703125" style="17" bestFit="1" customWidth="1"/>
    <col min="14858" max="15111" width="9.140625" style="17"/>
    <col min="15112" max="15112" width="9.85546875" style="17" bestFit="1" customWidth="1"/>
    <col min="15113" max="15113" width="11.5703125" style="17" bestFit="1" customWidth="1"/>
    <col min="15114" max="15367" width="9.140625" style="17"/>
    <col min="15368" max="15368" width="9.85546875" style="17" bestFit="1" customWidth="1"/>
    <col min="15369" max="15369" width="11.5703125" style="17" bestFit="1" customWidth="1"/>
    <col min="15370" max="15623" width="9.140625" style="17"/>
    <col min="15624" max="15624" width="9.85546875" style="17" bestFit="1" customWidth="1"/>
    <col min="15625" max="15625" width="11.5703125" style="17" bestFit="1" customWidth="1"/>
    <col min="15626" max="15879" width="9.140625" style="17"/>
    <col min="15880" max="15880" width="9.85546875" style="17" bestFit="1" customWidth="1"/>
    <col min="15881" max="15881" width="11.5703125" style="17" bestFit="1" customWidth="1"/>
    <col min="15882" max="16135" width="9.140625" style="17"/>
    <col min="16136" max="16136" width="9.85546875" style="17" bestFit="1" customWidth="1"/>
    <col min="16137" max="16137" width="11.5703125" style="17" bestFit="1" customWidth="1"/>
    <col min="16138" max="16384" width="9.140625" style="17"/>
  </cols>
  <sheetData>
    <row r="1" spans="1:11" x14ac:dyDescent="0.2">
      <c r="A1" s="252" t="s">
        <v>106</v>
      </c>
      <c r="B1" s="253"/>
      <c r="C1" s="253"/>
      <c r="D1" s="253"/>
      <c r="E1" s="253"/>
      <c r="F1" s="253"/>
      <c r="G1" s="253"/>
      <c r="H1" s="253"/>
      <c r="I1" s="253"/>
      <c r="J1" s="121"/>
      <c r="K1" s="121"/>
    </row>
    <row r="2" spans="1:11" x14ac:dyDescent="0.2">
      <c r="A2" s="251" t="s">
        <v>458</v>
      </c>
      <c r="B2" s="227"/>
      <c r="C2" s="227"/>
      <c r="D2" s="227"/>
      <c r="E2" s="227"/>
      <c r="F2" s="227"/>
      <c r="G2" s="227"/>
      <c r="H2" s="227"/>
      <c r="I2" s="227"/>
      <c r="J2" s="121"/>
      <c r="K2" s="121"/>
    </row>
    <row r="3" spans="1:11" x14ac:dyDescent="0.2">
      <c r="A3" s="257" t="s">
        <v>355</v>
      </c>
      <c r="B3" s="258"/>
      <c r="C3" s="258"/>
      <c r="D3" s="258"/>
      <c r="E3" s="258"/>
      <c r="F3" s="258"/>
      <c r="G3" s="258"/>
      <c r="H3" s="258"/>
      <c r="I3" s="258"/>
      <c r="J3" s="259"/>
      <c r="K3" s="259"/>
    </row>
    <row r="4" spans="1:11" x14ac:dyDescent="0.2">
      <c r="A4" s="260" t="s">
        <v>459</v>
      </c>
      <c r="B4" s="261"/>
      <c r="C4" s="261"/>
      <c r="D4" s="261"/>
      <c r="E4" s="261"/>
      <c r="F4" s="261"/>
      <c r="G4" s="261"/>
      <c r="H4" s="261"/>
      <c r="I4" s="261"/>
      <c r="J4" s="262"/>
      <c r="K4" s="262"/>
    </row>
    <row r="5" spans="1:11" ht="22.35" customHeight="1" x14ac:dyDescent="0.2">
      <c r="A5" s="254" t="s">
        <v>2</v>
      </c>
      <c r="B5" s="236"/>
      <c r="C5" s="236"/>
      <c r="D5" s="236"/>
      <c r="E5" s="236"/>
      <c r="F5" s="236"/>
      <c r="G5" s="254" t="s">
        <v>107</v>
      </c>
      <c r="H5" s="255" t="s">
        <v>380</v>
      </c>
      <c r="I5" s="256"/>
      <c r="J5" s="255" t="s">
        <v>347</v>
      </c>
      <c r="K5" s="256"/>
    </row>
    <row r="6" spans="1:11" x14ac:dyDescent="0.2">
      <c r="A6" s="236"/>
      <c r="B6" s="236"/>
      <c r="C6" s="236"/>
      <c r="D6" s="236"/>
      <c r="E6" s="236"/>
      <c r="F6" s="236"/>
      <c r="G6" s="236"/>
      <c r="H6" s="19" t="s">
        <v>370</v>
      </c>
      <c r="I6" s="19" t="s">
        <v>371</v>
      </c>
      <c r="J6" s="19" t="s">
        <v>370</v>
      </c>
      <c r="K6" s="19" t="s">
        <v>371</v>
      </c>
    </row>
    <row r="7" spans="1:11" x14ac:dyDescent="0.2">
      <c r="A7" s="263">
        <v>1</v>
      </c>
      <c r="B7" s="234"/>
      <c r="C7" s="234"/>
      <c r="D7" s="234"/>
      <c r="E7" s="234"/>
      <c r="F7" s="234"/>
      <c r="G7" s="18">
        <v>2</v>
      </c>
      <c r="H7" s="19">
        <v>3</v>
      </c>
      <c r="I7" s="19">
        <v>4</v>
      </c>
      <c r="J7" s="19">
        <v>5</v>
      </c>
      <c r="K7" s="19">
        <v>6</v>
      </c>
    </row>
    <row r="8" spans="1:11" x14ac:dyDescent="0.2">
      <c r="A8" s="245" t="s">
        <v>120</v>
      </c>
      <c r="B8" s="245"/>
      <c r="C8" s="245"/>
      <c r="D8" s="245"/>
      <c r="E8" s="245"/>
      <c r="F8" s="245"/>
      <c r="G8" s="20">
        <v>125</v>
      </c>
      <c r="H8" s="37">
        <f>SUM(H9:H13)</f>
        <v>676180525</v>
      </c>
      <c r="I8" s="37">
        <f>SUM(I9:I13)</f>
        <v>373923587</v>
      </c>
      <c r="J8" s="37">
        <f>SUM(J9:J13)</f>
        <v>721617851</v>
      </c>
      <c r="K8" s="37">
        <f>SUM(K9:K13)</f>
        <v>369238107</v>
      </c>
    </row>
    <row r="9" spans="1:11" x14ac:dyDescent="0.2">
      <c r="A9" s="217" t="s">
        <v>121</v>
      </c>
      <c r="B9" s="217"/>
      <c r="C9" s="217"/>
      <c r="D9" s="217"/>
      <c r="E9" s="217"/>
      <c r="F9" s="217"/>
      <c r="G9" s="15">
        <v>126</v>
      </c>
      <c r="H9" s="33">
        <v>490368</v>
      </c>
      <c r="I9" s="33">
        <v>284957</v>
      </c>
      <c r="J9" s="33">
        <v>7483440</v>
      </c>
      <c r="K9" s="33">
        <v>7234842</v>
      </c>
    </row>
    <row r="10" spans="1:11" x14ac:dyDescent="0.2">
      <c r="A10" s="217" t="s">
        <v>122</v>
      </c>
      <c r="B10" s="217"/>
      <c r="C10" s="217"/>
      <c r="D10" s="217"/>
      <c r="E10" s="217"/>
      <c r="F10" s="217"/>
      <c r="G10" s="15">
        <v>127</v>
      </c>
      <c r="H10" s="33">
        <v>666454805</v>
      </c>
      <c r="I10" s="33">
        <v>368853135</v>
      </c>
      <c r="J10" s="33">
        <v>706185756</v>
      </c>
      <c r="K10" s="33">
        <v>357948460</v>
      </c>
    </row>
    <row r="11" spans="1:11" x14ac:dyDescent="0.2">
      <c r="A11" s="217" t="s">
        <v>123</v>
      </c>
      <c r="B11" s="217"/>
      <c r="C11" s="217"/>
      <c r="D11" s="217"/>
      <c r="E11" s="217"/>
      <c r="F11" s="217"/>
      <c r="G11" s="15">
        <v>128</v>
      </c>
      <c r="H11" s="33">
        <v>0</v>
      </c>
      <c r="I11" s="33">
        <v>0</v>
      </c>
      <c r="J11" s="33">
        <v>0</v>
      </c>
      <c r="K11" s="33">
        <v>0</v>
      </c>
    </row>
    <row r="12" spans="1:11" x14ac:dyDescent="0.2">
      <c r="A12" s="217" t="s">
        <v>124</v>
      </c>
      <c r="B12" s="217"/>
      <c r="C12" s="217"/>
      <c r="D12" s="217"/>
      <c r="E12" s="217"/>
      <c r="F12" s="217"/>
      <c r="G12" s="15">
        <v>129</v>
      </c>
      <c r="H12" s="33">
        <v>706317</v>
      </c>
      <c r="I12" s="33">
        <v>352520</v>
      </c>
      <c r="J12" s="33">
        <v>722892</v>
      </c>
      <c r="K12" s="33">
        <v>358788</v>
      </c>
    </row>
    <row r="13" spans="1:11" x14ac:dyDescent="0.2">
      <c r="A13" s="217" t="s">
        <v>125</v>
      </c>
      <c r="B13" s="217"/>
      <c r="C13" s="217"/>
      <c r="D13" s="217"/>
      <c r="E13" s="217"/>
      <c r="F13" s="217"/>
      <c r="G13" s="15">
        <v>130</v>
      </c>
      <c r="H13" s="33">
        <v>8529035</v>
      </c>
      <c r="I13" s="33">
        <v>4432975</v>
      </c>
      <c r="J13" s="33">
        <v>7225763</v>
      </c>
      <c r="K13" s="33">
        <v>3696017</v>
      </c>
    </row>
    <row r="14" spans="1:11" x14ac:dyDescent="0.2">
      <c r="A14" s="245" t="s">
        <v>126</v>
      </c>
      <c r="B14" s="245"/>
      <c r="C14" s="245"/>
      <c r="D14" s="245"/>
      <c r="E14" s="245"/>
      <c r="F14" s="245"/>
      <c r="G14" s="20">
        <v>131</v>
      </c>
      <c r="H14" s="37">
        <f>H15+H16+H20+H24+H25+H26+H29+H36</f>
        <v>593299340</v>
      </c>
      <c r="I14" s="37">
        <f>I15+I16+I20+I24+I25+I26+I29+I36</f>
        <v>333274247.47000003</v>
      </c>
      <c r="J14" s="37">
        <f>J15+J16+J20+J24+J25+J26+J29+J36</f>
        <v>641664013</v>
      </c>
      <c r="K14" s="37">
        <f>K15+K16+K20+K24+K25+K26+K29+K36</f>
        <v>329625198</v>
      </c>
    </row>
    <row r="15" spans="1:11" x14ac:dyDescent="0.2">
      <c r="A15" s="217" t="s">
        <v>108</v>
      </c>
      <c r="B15" s="217"/>
      <c r="C15" s="217"/>
      <c r="D15" s="217"/>
      <c r="E15" s="217"/>
      <c r="F15" s="217"/>
      <c r="G15" s="15">
        <v>132</v>
      </c>
      <c r="H15" s="33">
        <v>-35235336</v>
      </c>
      <c r="I15" s="33">
        <v>-14176083</v>
      </c>
      <c r="J15" s="33">
        <v>-86425555</v>
      </c>
      <c r="K15" s="33">
        <v>-22273641</v>
      </c>
    </row>
    <row r="16" spans="1:11" x14ac:dyDescent="0.2">
      <c r="A16" s="246" t="s">
        <v>127</v>
      </c>
      <c r="B16" s="246"/>
      <c r="C16" s="246"/>
      <c r="D16" s="246"/>
      <c r="E16" s="246"/>
      <c r="F16" s="246"/>
      <c r="G16" s="20">
        <v>133</v>
      </c>
      <c r="H16" s="37">
        <f>SUM(H17:H19)</f>
        <v>279350552</v>
      </c>
      <c r="I16" s="37">
        <f>SUM(I17:I19)</f>
        <v>158024327.47</v>
      </c>
      <c r="J16" s="37">
        <f>SUM(J17:J19)</f>
        <v>351627676</v>
      </c>
      <c r="K16" s="37">
        <f>SUM(K17:K19)</f>
        <v>163742089</v>
      </c>
    </row>
    <row r="17" spans="1:11" x14ac:dyDescent="0.2">
      <c r="A17" s="247" t="s">
        <v>128</v>
      </c>
      <c r="B17" s="247"/>
      <c r="C17" s="247"/>
      <c r="D17" s="247"/>
      <c r="E17" s="247"/>
      <c r="F17" s="247"/>
      <c r="G17" s="15">
        <v>134</v>
      </c>
      <c r="H17" s="33">
        <v>151920288</v>
      </c>
      <c r="I17" s="33">
        <v>86207910.719999999</v>
      </c>
      <c r="J17" s="33">
        <v>200533491</v>
      </c>
      <c r="K17" s="33">
        <v>82748628</v>
      </c>
    </row>
    <row r="18" spans="1:11" x14ac:dyDescent="0.2">
      <c r="A18" s="247" t="s">
        <v>129</v>
      </c>
      <c r="B18" s="247"/>
      <c r="C18" s="247"/>
      <c r="D18" s="247"/>
      <c r="E18" s="247"/>
      <c r="F18" s="247"/>
      <c r="G18" s="15">
        <v>135</v>
      </c>
      <c r="H18" s="33">
        <v>0</v>
      </c>
      <c r="I18" s="33">
        <v>0</v>
      </c>
      <c r="J18" s="33">
        <v>0</v>
      </c>
      <c r="K18" s="33">
        <v>0</v>
      </c>
    </row>
    <row r="19" spans="1:11" x14ac:dyDescent="0.2">
      <c r="A19" s="247" t="s">
        <v>130</v>
      </c>
      <c r="B19" s="247"/>
      <c r="C19" s="247"/>
      <c r="D19" s="247"/>
      <c r="E19" s="247"/>
      <c r="F19" s="247"/>
      <c r="G19" s="15">
        <v>136</v>
      </c>
      <c r="H19" s="33">
        <v>127430264</v>
      </c>
      <c r="I19" s="33">
        <v>71816416.75</v>
      </c>
      <c r="J19" s="33">
        <v>151094185</v>
      </c>
      <c r="K19" s="33">
        <v>80993461</v>
      </c>
    </row>
    <row r="20" spans="1:11" x14ac:dyDescent="0.2">
      <c r="A20" s="246" t="s">
        <v>131</v>
      </c>
      <c r="B20" s="246"/>
      <c r="C20" s="246"/>
      <c r="D20" s="246"/>
      <c r="E20" s="246"/>
      <c r="F20" s="246"/>
      <c r="G20" s="20">
        <v>137</v>
      </c>
      <c r="H20" s="37">
        <f>SUM(H21:H23)</f>
        <v>310430824</v>
      </c>
      <c r="I20" s="37">
        <f>SUM(I21:I23)</f>
        <v>159966628</v>
      </c>
      <c r="J20" s="37">
        <f>SUM(J21:J23)</f>
        <v>336239931</v>
      </c>
      <c r="K20" s="37">
        <f>SUM(K21:K23)</f>
        <v>165349073</v>
      </c>
    </row>
    <row r="21" spans="1:11" x14ac:dyDescent="0.2">
      <c r="A21" s="247" t="s">
        <v>109</v>
      </c>
      <c r="B21" s="247"/>
      <c r="C21" s="247"/>
      <c r="D21" s="247"/>
      <c r="E21" s="247"/>
      <c r="F21" s="247"/>
      <c r="G21" s="15">
        <v>138</v>
      </c>
      <c r="H21" s="33">
        <v>173938225</v>
      </c>
      <c r="I21" s="33">
        <v>90408632</v>
      </c>
      <c r="J21" s="33">
        <v>197202088</v>
      </c>
      <c r="K21" s="33">
        <v>101006551</v>
      </c>
    </row>
    <row r="22" spans="1:11" x14ac:dyDescent="0.2">
      <c r="A22" s="247" t="s">
        <v>110</v>
      </c>
      <c r="B22" s="247"/>
      <c r="C22" s="247"/>
      <c r="D22" s="247"/>
      <c r="E22" s="247"/>
      <c r="F22" s="247"/>
      <c r="G22" s="15">
        <v>139</v>
      </c>
      <c r="H22" s="33">
        <v>95885057</v>
      </c>
      <c r="I22" s="33">
        <v>48164612</v>
      </c>
      <c r="J22" s="33">
        <v>99528329</v>
      </c>
      <c r="K22" s="33">
        <v>45333908</v>
      </c>
    </row>
    <row r="23" spans="1:11" x14ac:dyDescent="0.2">
      <c r="A23" s="247" t="s">
        <v>111</v>
      </c>
      <c r="B23" s="247"/>
      <c r="C23" s="247"/>
      <c r="D23" s="247"/>
      <c r="E23" s="247"/>
      <c r="F23" s="247"/>
      <c r="G23" s="15">
        <v>140</v>
      </c>
      <c r="H23" s="33">
        <v>40607542</v>
      </c>
      <c r="I23" s="33">
        <v>21393384</v>
      </c>
      <c r="J23" s="33">
        <v>39509514</v>
      </c>
      <c r="K23" s="33">
        <v>19008614</v>
      </c>
    </row>
    <row r="24" spans="1:11" x14ac:dyDescent="0.2">
      <c r="A24" s="217" t="s">
        <v>112</v>
      </c>
      <c r="B24" s="217"/>
      <c r="C24" s="217"/>
      <c r="D24" s="217"/>
      <c r="E24" s="217"/>
      <c r="F24" s="217"/>
      <c r="G24" s="15">
        <v>141</v>
      </c>
      <c r="H24" s="33">
        <v>15639195</v>
      </c>
      <c r="I24" s="33">
        <v>7425867</v>
      </c>
      <c r="J24" s="33">
        <v>21013999</v>
      </c>
      <c r="K24" s="33">
        <v>10069768</v>
      </c>
    </row>
    <row r="25" spans="1:11" x14ac:dyDescent="0.2">
      <c r="A25" s="217" t="s">
        <v>113</v>
      </c>
      <c r="B25" s="217"/>
      <c r="C25" s="217"/>
      <c r="D25" s="217"/>
      <c r="E25" s="217"/>
      <c r="F25" s="217"/>
      <c r="G25" s="15">
        <v>142</v>
      </c>
      <c r="H25" s="33">
        <v>14568279</v>
      </c>
      <c r="I25" s="33">
        <v>7267773</v>
      </c>
      <c r="J25" s="33">
        <v>15083039</v>
      </c>
      <c r="K25" s="33">
        <v>7501654</v>
      </c>
    </row>
    <row r="26" spans="1:11" x14ac:dyDescent="0.2">
      <c r="A26" s="246" t="s">
        <v>132</v>
      </c>
      <c r="B26" s="246"/>
      <c r="C26" s="246"/>
      <c r="D26" s="246"/>
      <c r="E26" s="246"/>
      <c r="F26" s="246"/>
      <c r="G26" s="20">
        <v>143</v>
      </c>
      <c r="H26" s="37">
        <f>H27+H28</f>
        <v>647517</v>
      </c>
      <c r="I26" s="37">
        <f>I27+I28</f>
        <v>842242</v>
      </c>
      <c r="J26" s="37">
        <f>J27+J28</f>
        <v>450283</v>
      </c>
      <c r="K26" s="37">
        <f>K27+K28</f>
        <v>131036</v>
      </c>
    </row>
    <row r="27" spans="1:11" x14ac:dyDescent="0.2">
      <c r="A27" s="247" t="s">
        <v>133</v>
      </c>
      <c r="B27" s="247"/>
      <c r="C27" s="247"/>
      <c r="D27" s="247"/>
      <c r="E27" s="247"/>
      <c r="F27" s="247"/>
      <c r="G27" s="15">
        <v>144</v>
      </c>
      <c r="H27" s="33">
        <v>0</v>
      </c>
      <c r="I27" s="33">
        <v>0</v>
      </c>
      <c r="J27" s="33">
        <v>0</v>
      </c>
      <c r="K27" s="33">
        <v>0</v>
      </c>
    </row>
    <row r="28" spans="1:11" x14ac:dyDescent="0.2">
      <c r="A28" s="247" t="s">
        <v>134</v>
      </c>
      <c r="B28" s="247"/>
      <c r="C28" s="247"/>
      <c r="D28" s="247"/>
      <c r="E28" s="247"/>
      <c r="F28" s="247"/>
      <c r="G28" s="15">
        <v>145</v>
      </c>
      <c r="H28" s="33">
        <v>647517</v>
      </c>
      <c r="I28" s="33">
        <v>842242</v>
      </c>
      <c r="J28" s="33">
        <v>450283</v>
      </c>
      <c r="K28" s="33">
        <v>131036</v>
      </c>
    </row>
    <row r="29" spans="1:11" x14ac:dyDescent="0.2">
      <c r="A29" s="246" t="s">
        <v>135</v>
      </c>
      <c r="B29" s="246"/>
      <c r="C29" s="246"/>
      <c r="D29" s="246"/>
      <c r="E29" s="246"/>
      <c r="F29" s="246"/>
      <c r="G29" s="20">
        <v>146</v>
      </c>
      <c r="H29" s="37">
        <f>SUM(H30:H35)</f>
        <v>7898309</v>
      </c>
      <c r="I29" s="37">
        <f>SUM(I30:I35)</f>
        <v>13923493</v>
      </c>
      <c r="J29" s="37">
        <f>SUM(J30:J35)</f>
        <v>3674640</v>
      </c>
      <c r="K29" s="37">
        <f>SUM(K30:K35)</f>
        <v>5105219</v>
      </c>
    </row>
    <row r="30" spans="1:11" x14ac:dyDescent="0.2">
      <c r="A30" s="247" t="s">
        <v>136</v>
      </c>
      <c r="B30" s="247"/>
      <c r="C30" s="247"/>
      <c r="D30" s="247"/>
      <c r="E30" s="247"/>
      <c r="F30" s="247"/>
      <c r="G30" s="15">
        <v>147</v>
      </c>
      <c r="H30" s="33">
        <v>243108</v>
      </c>
      <c r="I30" s="33">
        <v>152459</v>
      </c>
      <c r="J30" s="33">
        <v>124963</v>
      </c>
      <c r="K30" s="33">
        <v>57209</v>
      </c>
    </row>
    <row r="31" spans="1:11" x14ac:dyDescent="0.2">
      <c r="A31" s="247" t="s">
        <v>137</v>
      </c>
      <c r="B31" s="247"/>
      <c r="C31" s="247"/>
      <c r="D31" s="247"/>
      <c r="E31" s="247"/>
      <c r="F31" s="247"/>
      <c r="G31" s="15">
        <v>148</v>
      </c>
      <c r="H31" s="33">
        <v>0</v>
      </c>
      <c r="I31" s="33">
        <v>0</v>
      </c>
      <c r="J31" s="33">
        <v>0</v>
      </c>
      <c r="K31" s="33">
        <v>0</v>
      </c>
    </row>
    <row r="32" spans="1:11" x14ac:dyDescent="0.2">
      <c r="A32" s="247" t="s">
        <v>138</v>
      </c>
      <c r="B32" s="247"/>
      <c r="C32" s="247"/>
      <c r="D32" s="247"/>
      <c r="E32" s="247"/>
      <c r="F32" s="247"/>
      <c r="G32" s="15">
        <v>149</v>
      </c>
      <c r="H32" s="33">
        <v>0</v>
      </c>
      <c r="I32" s="33">
        <v>0</v>
      </c>
      <c r="J32" s="33">
        <v>0</v>
      </c>
      <c r="K32" s="33">
        <v>0</v>
      </c>
    </row>
    <row r="33" spans="1:11" x14ac:dyDescent="0.2">
      <c r="A33" s="247" t="s">
        <v>139</v>
      </c>
      <c r="B33" s="247"/>
      <c r="C33" s="247"/>
      <c r="D33" s="247"/>
      <c r="E33" s="247"/>
      <c r="F33" s="247"/>
      <c r="G33" s="15">
        <v>150</v>
      </c>
      <c r="H33" s="33">
        <v>0</v>
      </c>
      <c r="I33" s="33">
        <v>0</v>
      </c>
      <c r="J33" s="33">
        <v>0</v>
      </c>
      <c r="K33" s="33">
        <v>0</v>
      </c>
    </row>
    <row r="34" spans="1:11" x14ac:dyDescent="0.2">
      <c r="A34" s="247" t="s">
        <v>140</v>
      </c>
      <c r="B34" s="247"/>
      <c r="C34" s="247"/>
      <c r="D34" s="247"/>
      <c r="E34" s="247"/>
      <c r="F34" s="247"/>
      <c r="G34" s="15">
        <v>151</v>
      </c>
      <c r="H34" s="33">
        <v>9037006</v>
      </c>
      <c r="I34" s="33">
        <v>9852562</v>
      </c>
      <c r="J34" s="33">
        <v>118912</v>
      </c>
      <c r="K34" s="33">
        <v>352376</v>
      </c>
    </row>
    <row r="35" spans="1:11" x14ac:dyDescent="0.2">
      <c r="A35" s="247" t="s">
        <v>141</v>
      </c>
      <c r="B35" s="247"/>
      <c r="C35" s="247"/>
      <c r="D35" s="247"/>
      <c r="E35" s="247"/>
      <c r="F35" s="247"/>
      <c r="G35" s="15">
        <v>152</v>
      </c>
      <c r="H35" s="33">
        <v>-1381805</v>
      </c>
      <c r="I35" s="33">
        <v>3918472</v>
      </c>
      <c r="J35" s="33">
        <v>3430765</v>
      </c>
      <c r="K35" s="33">
        <v>4695634</v>
      </c>
    </row>
    <row r="36" spans="1:11" x14ac:dyDescent="0.2">
      <c r="A36" s="217" t="s">
        <v>114</v>
      </c>
      <c r="B36" s="217"/>
      <c r="C36" s="217"/>
      <c r="D36" s="217"/>
      <c r="E36" s="217"/>
      <c r="F36" s="217"/>
      <c r="G36" s="15">
        <v>153</v>
      </c>
      <c r="H36" s="33">
        <v>0</v>
      </c>
      <c r="I36" s="33">
        <v>0</v>
      </c>
      <c r="J36" s="33">
        <v>0</v>
      </c>
      <c r="K36" s="33">
        <v>0</v>
      </c>
    </row>
    <row r="37" spans="1:11" x14ac:dyDescent="0.2">
      <c r="A37" s="245" t="s">
        <v>142</v>
      </c>
      <c r="B37" s="245"/>
      <c r="C37" s="245"/>
      <c r="D37" s="245"/>
      <c r="E37" s="245"/>
      <c r="F37" s="245"/>
      <c r="G37" s="20">
        <v>154</v>
      </c>
      <c r="H37" s="37">
        <f>SUM(H38:H47)</f>
        <v>1072172</v>
      </c>
      <c r="I37" s="37">
        <f>SUM(I38:I47)</f>
        <v>615976</v>
      </c>
      <c r="J37" s="37">
        <f>SUM(J38:J47)</f>
        <v>2353980</v>
      </c>
      <c r="K37" s="37">
        <f>SUM(K38:K47)</f>
        <v>1416663</v>
      </c>
    </row>
    <row r="38" spans="1:11" x14ac:dyDescent="0.2">
      <c r="A38" s="217" t="s">
        <v>143</v>
      </c>
      <c r="B38" s="217"/>
      <c r="C38" s="217"/>
      <c r="D38" s="217"/>
      <c r="E38" s="217"/>
      <c r="F38" s="217"/>
      <c r="G38" s="15">
        <v>155</v>
      </c>
      <c r="H38" s="33">
        <v>0</v>
      </c>
      <c r="I38" s="33">
        <v>0</v>
      </c>
      <c r="J38" s="33">
        <v>0</v>
      </c>
      <c r="K38" s="33">
        <v>0</v>
      </c>
    </row>
    <row r="39" spans="1:11" ht="25.35" customHeight="1" x14ac:dyDescent="0.2">
      <c r="A39" s="217" t="s">
        <v>144</v>
      </c>
      <c r="B39" s="217"/>
      <c r="C39" s="217"/>
      <c r="D39" s="217"/>
      <c r="E39" s="217"/>
      <c r="F39" s="217"/>
      <c r="G39" s="15">
        <v>156</v>
      </c>
      <c r="H39" s="33">
        <v>0</v>
      </c>
      <c r="I39" s="33">
        <v>0</v>
      </c>
      <c r="J39" s="33">
        <v>0</v>
      </c>
      <c r="K39" s="33">
        <v>0</v>
      </c>
    </row>
    <row r="40" spans="1:11" ht="25.35" customHeight="1" x14ac:dyDescent="0.2">
      <c r="A40" s="217" t="s">
        <v>145</v>
      </c>
      <c r="B40" s="217"/>
      <c r="C40" s="217"/>
      <c r="D40" s="217"/>
      <c r="E40" s="217"/>
      <c r="F40" s="217"/>
      <c r="G40" s="15">
        <v>157</v>
      </c>
      <c r="H40" s="33">
        <v>0</v>
      </c>
      <c r="I40" s="33">
        <v>0</v>
      </c>
      <c r="J40" s="33">
        <v>0</v>
      </c>
      <c r="K40" s="33">
        <v>0</v>
      </c>
    </row>
    <row r="41" spans="1:11" ht="25.35" customHeight="1" x14ac:dyDescent="0.2">
      <c r="A41" s="217" t="s">
        <v>146</v>
      </c>
      <c r="B41" s="217"/>
      <c r="C41" s="217"/>
      <c r="D41" s="217"/>
      <c r="E41" s="217"/>
      <c r="F41" s="217"/>
      <c r="G41" s="15">
        <v>158</v>
      </c>
      <c r="H41" s="33">
        <v>0</v>
      </c>
      <c r="I41" s="33">
        <v>0</v>
      </c>
      <c r="J41" s="33">
        <v>0</v>
      </c>
      <c r="K41" s="33">
        <v>0</v>
      </c>
    </row>
    <row r="42" spans="1:11" ht="25.35" customHeight="1" x14ac:dyDescent="0.2">
      <c r="A42" s="217" t="s">
        <v>147</v>
      </c>
      <c r="B42" s="217"/>
      <c r="C42" s="217"/>
      <c r="D42" s="217"/>
      <c r="E42" s="217"/>
      <c r="F42" s="217"/>
      <c r="G42" s="15">
        <v>159</v>
      </c>
      <c r="H42" s="33">
        <v>0</v>
      </c>
      <c r="I42" s="33">
        <v>0</v>
      </c>
      <c r="J42" s="33">
        <v>103188</v>
      </c>
      <c r="K42" s="33">
        <v>103188</v>
      </c>
    </row>
    <row r="43" spans="1:11" x14ac:dyDescent="0.2">
      <c r="A43" s="217" t="s">
        <v>148</v>
      </c>
      <c r="B43" s="217"/>
      <c r="C43" s="217"/>
      <c r="D43" s="217"/>
      <c r="E43" s="217"/>
      <c r="F43" s="217"/>
      <c r="G43" s="15">
        <v>160</v>
      </c>
      <c r="H43" s="33">
        <v>0</v>
      </c>
      <c r="I43" s="33">
        <v>0</v>
      </c>
      <c r="J43" s="33">
        <v>0</v>
      </c>
      <c r="K43" s="33">
        <v>0</v>
      </c>
    </row>
    <row r="44" spans="1:11" x14ac:dyDescent="0.2">
      <c r="A44" s="217" t="s">
        <v>149</v>
      </c>
      <c r="B44" s="217"/>
      <c r="C44" s="217"/>
      <c r="D44" s="217"/>
      <c r="E44" s="217"/>
      <c r="F44" s="217"/>
      <c r="G44" s="15">
        <v>161</v>
      </c>
      <c r="H44" s="33">
        <v>987877</v>
      </c>
      <c r="I44" s="33">
        <v>539274</v>
      </c>
      <c r="J44" s="33">
        <v>1142964</v>
      </c>
      <c r="K44" s="33">
        <v>705658</v>
      </c>
    </row>
    <row r="45" spans="1:11" x14ac:dyDescent="0.2">
      <c r="A45" s="217" t="s">
        <v>150</v>
      </c>
      <c r="B45" s="217"/>
      <c r="C45" s="217"/>
      <c r="D45" s="217"/>
      <c r="E45" s="217"/>
      <c r="F45" s="217"/>
      <c r="G45" s="15">
        <v>162</v>
      </c>
      <c r="H45" s="33">
        <v>0</v>
      </c>
      <c r="I45" s="33">
        <v>0</v>
      </c>
      <c r="J45" s="33">
        <v>0</v>
      </c>
      <c r="K45" s="33">
        <v>0</v>
      </c>
    </row>
    <row r="46" spans="1:11" x14ac:dyDescent="0.2">
      <c r="A46" s="217" t="s">
        <v>151</v>
      </c>
      <c r="B46" s="217"/>
      <c r="C46" s="217"/>
      <c r="D46" s="217"/>
      <c r="E46" s="217"/>
      <c r="F46" s="217"/>
      <c r="G46" s="15">
        <v>163</v>
      </c>
      <c r="H46" s="33">
        <v>0</v>
      </c>
      <c r="I46" s="33">
        <v>0</v>
      </c>
      <c r="J46" s="33">
        <v>0</v>
      </c>
      <c r="K46" s="33">
        <v>0</v>
      </c>
    </row>
    <row r="47" spans="1:11" x14ac:dyDescent="0.2">
      <c r="A47" s="217" t="s">
        <v>152</v>
      </c>
      <c r="B47" s="217"/>
      <c r="C47" s="217"/>
      <c r="D47" s="217"/>
      <c r="E47" s="217"/>
      <c r="F47" s="217"/>
      <c r="G47" s="15">
        <v>164</v>
      </c>
      <c r="H47" s="33">
        <v>84295</v>
      </c>
      <c r="I47" s="33">
        <v>76702</v>
      </c>
      <c r="J47" s="33">
        <v>1107828</v>
      </c>
      <c r="K47" s="33">
        <v>607817</v>
      </c>
    </row>
    <row r="48" spans="1:11" x14ac:dyDescent="0.2">
      <c r="A48" s="245" t="s">
        <v>153</v>
      </c>
      <c r="B48" s="245"/>
      <c r="C48" s="245"/>
      <c r="D48" s="245"/>
      <c r="E48" s="245"/>
      <c r="F48" s="245"/>
      <c r="G48" s="20">
        <v>165</v>
      </c>
      <c r="H48" s="37">
        <f>SUM(H49:H55)</f>
        <v>2015373</v>
      </c>
      <c r="I48" s="37">
        <f>SUM(I49:I55)</f>
        <v>165264</v>
      </c>
      <c r="J48" s="37">
        <f>SUM(J49:J55)</f>
        <v>620657</v>
      </c>
      <c r="K48" s="37">
        <f>SUM(K49:K55)</f>
        <v>927445</v>
      </c>
    </row>
    <row r="49" spans="1:11" ht="25.35" customHeight="1" x14ac:dyDescent="0.2">
      <c r="A49" s="217" t="s">
        <v>154</v>
      </c>
      <c r="B49" s="217"/>
      <c r="C49" s="217"/>
      <c r="D49" s="217"/>
      <c r="E49" s="217"/>
      <c r="F49" s="217"/>
      <c r="G49" s="15">
        <v>166</v>
      </c>
      <c r="H49" s="33">
        <v>0</v>
      </c>
      <c r="I49" s="33">
        <v>0</v>
      </c>
      <c r="J49" s="33">
        <v>0</v>
      </c>
      <c r="K49" s="33">
        <v>0</v>
      </c>
    </row>
    <row r="50" spans="1:11" x14ac:dyDescent="0.2">
      <c r="A50" s="241" t="s">
        <v>155</v>
      </c>
      <c r="B50" s="241"/>
      <c r="C50" s="241"/>
      <c r="D50" s="241"/>
      <c r="E50" s="241"/>
      <c r="F50" s="241"/>
      <c r="G50" s="15">
        <v>167</v>
      </c>
      <c r="H50" s="33">
        <v>0</v>
      </c>
      <c r="I50" s="33">
        <v>0</v>
      </c>
      <c r="J50" s="33">
        <v>0</v>
      </c>
      <c r="K50" s="33">
        <v>0</v>
      </c>
    </row>
    <row r="51" spans="1:11" x14ac:dyDescent="0.2">
      <c r="A51" s="241" t="s">
        <v>156</v>
      </c>
      <c r="B51" s="241"/>
      <c r="C51" s="241"/>
      <c r="D51" s="241"/>
      <c r="E51" s="241"/>
      <c r="F51" s="241"/>
      <c r="G51" s="15">
        <v>168</v>
      </c>
      <c r="H51" s="33">
        <v>2015373</v>
      </c>
      <c r="I51" s="33">
        <v>165264</v>
      </c>
      <c r="J51" s="33">
        <v>620657</v>
      </c>
      <c r="K51" s="33">
        <v>927445</v>
      </c>
    </row>
    <row r="52" spans="1:11" x14ac:dyDescent="0.2">
      <c r="A52" s="241" t="s">
        <v>157</v>
      </c>
      <c r="B52" s="241"/>
      <c r="C52" s="241"/>
      <c r="D52" s="241"/>
      <c r="E52" s="241"/>
      <c r="F52" s="241"/>
      <c r="G52" s="15">
        <v>169</v>
      </c>
      <c r="H52" s="33">
        <v>0</v>
      </c>
      <c r="I52" s="33">
        <v>0</v>
      </c>
      <c r="J52" s="33">
        <v>0</v>
      </c>
      <c r="K52" s="33">
        <v>0</v>
      </c>
    </row>
    <row r="53" spans="1:11" x14ac:dyDescent="0.2">
      <c r="A53" s="241" t="s">
        <v>158</v>
      </c>
      <c r="B53" s="241"/>
      <c r="C53" s="241"/>
      <c r="D53" s="241"/>
      <c r="E53" s="241"/>
      <c r="F53" s="241"/>
      <c r="G53" s="15">
        <v>170</v>
      </c>
      <c r="H53" s="33">
        <v>0</v>
      </c>
      <c r="I53" s="33">
        <v>0</v>
      </c>
      <c r="J53" s="33">
        <v>0</v>
      </c>
      <c r="K53" s="33">
        <v>0</v>
      </c>
    </row>
    <row r="54" spans="1:11" x14ac:dyDescent="0.2">
      <c r="A54" s="241" t="s">
        <v>159</v>
      </c>
      <c r="B54" s="241"/>
      <c r="C54" s="241"/>
      <c r="D54" s="241"/>
      <c r="E54" s="241"/>
      <c r="F54" s="241"/>
      <c r="G54" s="15">
        <v>171</v>
      </c>
      <c r="H54" s="33">
        <v>0</v>
      </c>
      <c r="I54" s="33">
        <v>0</v>
      </c>
      <c r="J54" s="33">
        <v>0</v>
      </c>
      <c r="K54" s="33">
        <v>0</v>
      </c>
    </row>
    <row r="55" spans="1:11" x14ac:dyDescent="0.2">
      <c r="A55" s="241" t="s">
        <v>160</v>
      </c>
      <c r="B55" s="241"/>
      <c r="C55" s="241"/>
      <c r="D55" s="241"/>
      <c r="E55" s="241"/>
      <c r="F55" s="241"/>
      <c r="G55" s="15">
        <v>172</v>
      </c>
      <c r="H55" s="33">
        <v>0</v>
      </c>
      <c r="I55" s="33">
        <v>0</v>
      </c>
      <c r="J55" s="33">
        <v>0</v>
      </c>
      <c r="K55" s="33">
        <v>0</v>
      </c>
    </row>
    <row r="56" spans="1:11" ht="22.35" customHeight="1" x14ac:dyDescent="0.2">
      <c r="A56" s="250" t="s">
        <v>161</v>
      </c>
      <c r="B56" s="250"/>
      <c r="C56" s="250"/>
      <c r="D56" s="250"/>
      <c r="E56" s="250"/>
      <c r="F56" s="250"/>
      <c r="G56" s="15">
        <v>173</v>
      </c>
      <c r="H56" s="33">
        <v>0</v>
      </c>
      <c r="I56" s="33">
        <v>0</v>
      </c>
      <c r="J56" s="33">
        <v>0</v>
      </c>
      <c r="K56" s="33">
        <v>0</v>
      </c>
    </row>
    <row r="57" spans="1:11" x14ac:dyDescent="0.2">
      <c r="A57" s="250" t="s">
        <v>162</v>
      </c>
      <c r="B57" s="250"/>
      <c r="C57" s="250"/>
      <c r="D57" s="250"/>
      <c r="E57" s="250"/>
      <c r="F57" s="250"/>
      <c r="G57" s="15">
        <v>174</v>
      </c>
      <c r="H57" s="33">
        <v>0</v>
      </c>
      <c r="I57" s="33">
        <v>0</v>
      </c>
      <c r="J57" s="33">
        <v>0</v>
      </c>
      <c r="K57" s="33">
        <v>0</v>
      </c>
    </row>
    <row r="58" spans="1:11" ht="24.6" customHeight="1" x14ac:dyDescent="0.2">
      <c r="A58" s="250" t="s">
        <v>163</v>
      </c>
      <c r="B58" s="250"/>
      <c r="C58" s="250"/>
      <c r="D58" s="250"/>
      <c r="E58" s="250"/>
      <c r="F58" s="250"/>
      <c r="G58" s="15">
        <v>175</v>
      </c>
      <c r="H58" s="33">
        <v>0</v>
      </c>
      <c r="I58" s="33">
        <v>0</v>
      </c>
      <c r="J58" s="33">
        <v>0</v>
      </c>
      <c r="K58" s="33">
        <v>0</v>
      </c>
    </row>
    <row r="59" spans="1:11" x14ac:dyDescent="0.2">
      <c r="A59" s="250" t="s">
        <v>164</v>
      </c>
      <c r="B59" s="250"/>
      <c r="C59" s="250"/>
      <c r="D59" s="250"/>
      <c r="E59" s="250"/>
      <c r="F59" s="250"/>
      <c r="G59" s="15">
        <v>176</v>
      </c>
      <c r="H59" s="33">
        <v>0</v>
      </c>
      <c r="I59" s="33">
        <v>0</v>
      </c>
      <c r="J59" s="33">
        <v>0</v>
      </c>
      <c r="K59" s="33">
        <v>0</v>
      </c>
    </row>
    <row r="60" spans="1:11" x14ac:dyDescent="0.2">
      <c r="A60" s="245" t="s">
        <v>165</v>
      </c>
      <c r="B60" s="245"/>
      <c r="C60" s="245"/>
      <c r="D60" s="245"/>
      <c r="E60" s="245"/>
      <c r="F60" s="245"/>
      <c r="G60" s="20">
        <v>177</v>
      </c>
      <c r="H60" s="37">
        <f>H8+H37+H56+H57</f>
        <v>677252697</v>
      </c>
      <c r="I60" s="37">
        <f t="shared" ref="I60:K60" si="0">I8+I37+I56+I57</f>
        <v>374539563</v>
      </c>
      <c r="J60" s="37">
        <f t="shared" si="0"/>
        <v>723971831</v>
      </c>
      <c r="K60" s="37">
        <f t="shared" si="0"/>
        <v>370654770</v>
      </c>
    </row>
    <row r="61" spans="1:11" x14ac:dyDescent="0.2">
      <c r="A61" s="245" t="s">
        <v>166</v>
      </c>
      <c r="B61" s="245"/>
      <c r="C61" s="245"/>
      <c r="D61" s="245"/>
      <c r="E61" s="245"/>
      <c r="F61" s="245"/>
      <c r="G61" s="20">
        <v>178</v>
      </c>
      <c r="H61" s="37">
        <f>H14+H48+H58+H59</f>
        <v>595314713</v>
      </c>
      <c r="I61" s="37">
        <f t="shared" ref="I61:K61" si="1">I14+I48+I58+I59</f>
        <v>333439511.47000003</v>
      </c>
      <c r="J61" s="37">
        <f t="shared" si="1"/>
        <v>642284670</v>
      </c>
      <c r="K61" s="37">
        <f t="shared" si="1"/>
        <v>330552643</v>
      </c>
    </row>
    <row r="62" spans="1:11" x14ac:dyDescent="0.2">
      <c r="A62" s="245" t="s">
        <v>167</v>
      </c>
      <c r="B62" s="245"/>
      <c r="C62" s="245"/>
      <c r="D62" s="245"/>
      <c r="E62" s="245"/>
      <c r="F62" s="245"/>
      <c r="G62" s="20">
        <v>179</v>
      </c>
      <c r="H62" s="37">
        <f>H60-H61</f>
        <v>81937984</v>
      </c>
      <c r="I62" s="37">
        <f t="shared" ref="I62:K62" si="2">I60-I61</f>
        <v>41100051.529999971</v>
      </c>
      <c r="J62" s="37">
        <f t="shared" si="2"/>
        <v>81687161</v>
      </c>
      <c r="K62" s="37">
        <f t="shared" si="2"/>
        <v>40102127</v>
      </c>
    </row>
    <row r="63" spans="1:11" x14ac:dyDescent="0.2">
      <c r="A63" s="244" t="s">
        <v>168</v>
      </c>
      <c r="B63" s="244"/>
      <c r="C63" s="244"/>
      <c r="D63" s="244"/>
      <c r="E63" s="244"/>
      <c r="F63" s="244"/>
      <c r="G63" s="20">
        <v>180</v>
      </c>
      <c r="H63" s="37">
        <f>+IF((H60-H61)&gt;0,(H60-H61),0)</f>
        <v>81937984</v>
      </c>
      <c r="I63" s="37">
        <f t="shared" ref="I63:K63" si="3">+IF((I60-I61)&gt;0,(I60-I61),0)</f>
        <v>41100051.529999971</v>
      </c>
      <c r="J63" s="37">
        <f t="shared" si="3"/>
        <v>81687161</v>
      </c>
      <c r="K63" s="37">
        <f t="shared" si="3"/>
        <v>40102127</v>
      </c>
    </row>
    <row r="64" spans="1:11" x14ac:dyDescent="0.2">
      <c r="A64" s="244" t="s">
        <v>169</v>
      </c>
      <c r="B64" s="244"/>
      <c r="C64" s="244"/>
      <c r="D64" s="244"/>
      <c r="E64" s="244"/>
      <c r="F64" s="244"/>
      <c r="G64" s="20">
        <v>181</v>
      </c>
      <c r="H64" s="37">
        <f>+IF((H60-H61)&lt;0,(H60-H61),0)</f>
        <v>0</v>
      </c>
      <c r="I64" s="37">
        <f t="shared" ref="I64:K64" si="4">+IF((I60-I61)&lt;0,(I60-I61),0)</f>
        <v>0</v>
      </c>
      <c r="J64" s="37">
        <f t="shared" si="4"/>
        <v>0</v>
      </c>
      <c r="K64" s="37">
        <f t="shared" si="4"/>
        <v>0</v>
      </c>
    </row>
    <row r="65" spans="1:11" x14ac:dyDescent="0.2">
      <c r="A65" s="250" t="s">
        <v>115</v>
      </c>
      <c r="B65" s="250"/>
      <c r="C65" s="250"/>
      <c r="D65" s="250"/>
      <c r="E65" s="250"/>
      <c r="F65" s="250"/>
      <c r="G65" s="15">
        <v>182</v>
      </c>
      <c r="H65" s="33">
        <v>21189163</v>
      </c>
      <c r="I65" s="33">
        <v>10628473</v>
      </c>
      <c r="J65" s="33">
        <v>13688315</v>
      </c>
      <c r="K65" s="33">
        <v>4336656</v>
      </c>
    </row>
    <row r="66" spans="1:11" x14ac:dyDescent="0.2">
      <c r="A66" s="245" t="s">
        <v>170</v>
      </c>
      <c r="B66" s="245"/>
      <c r="C66" s="245"/>
      <c r="D66" s="245"/>
      <c r="E66" s="245"/>
      <c r="F66" s="245"/>
      <c r="G66" s="20">
        <v>183</v>
      </c>
      <c r="H66" s="37">
        <f>H62-H65</f>
        <v>60748821</v>
      </c>
      <c r="I66" s="37">
        <f t="shared" ref="I66:K66" si="5">I62-I65</f>
        <v>30471578.529999971</v>
      </c>
      <c r="J66" s="37">
        <f t="shared" si="5"/>
        <v>67998846</v>
      </c>
      <c r="K66" s="37">
        <f t="shared" si="5"/>
        <v>35765471</v>
      </c>
    </row>
    <row r="67" spans="1:11" x14ac:dyDescent="0.2">
      <c r="A67" s="244" t="s">
        <v>171</v>
      </c>
      <c r="B67" s="244"/>
      <c r="C67" s="244"/>
      <c r="D67" s="244"/>
      <c r="E67" s="244"/>
      <c r="F67" s="244"/>
      <c r="G67" s="20">
        <v>184</v>
      </c>
      <c r="H67" s="37">
        <f>+IF((H62-H65)&gt;0,(H62-H65),0)</f>
        <v>60748821</v>
      </c>
      <c r="I67" s="37">
        <f t="shared" ref="I67:K67" si="6">+IF((I62-I65)&gt;0,(I62-I65),0)</f>
        <v>30471578.529999971</v>
      </c>
      <c r="J67" s="37">
        <f t="shared" si="6"/>
        <v>67998846</v>
      </c>
      <c r="K67" s="37">
        <f t="shared" si="6"/>
        <v>35765471</v>
      </c>
    </row>
    <row r="68" spans="1:11" x14ac:dyDescent="0.2">
      <c r="A68" s="244" t="s">
        <v>172</v>
      </c>
      <c r="B68" s="244"/>
      <c r="C68" s="244"/>
      <c r="D68" s="244"/>
      <c r="E68" s="244"/>
      <c r="F68" s="244"/>
      <c r="G68" s="20">
        <v>185</v>
      </c>
      <c r="H68" s="37">
        <f>+IF((H62-H65)&lt;0,(H62-H65),0)</f>
        <v>0</v>
      </c>
      <c r="I68" s="37">
        <f t="shared" ref="I68:K68" si="7">+IF((I62-I65)&lt;0,(I62-I65),0)</f>
        <v>0</v>
      </c>
      <c r="J68" s="37">
        <f t="shared" si="7"/>
        <v>0</v>
      </c>
      <c r="K68" s="37">
        <f t="shared" si="7"/>
        <v>0</v>
      </c>
    </row>
    <row r="69" spans="1:11" x14ac:dyDescent="0.2">
      <c r="A69" s="222" t="s">
        <v>173</v>
      </c>
      <c r="B69" s="222"/>
      <c r="C69" s="222"/>
      <c r="D69" s="222"/>
      <c r="E69" s="222"/>
      <c r="F69" s="222"/>
      <c r="G69" s="242"/>
      <c r="H69" s="242"/>
      <c r="I69" s="242"/>
      <c r="J69" s="243"/>
      <c r="K69" s="243"/>
    </row>
    <row r="70" spans="1:11" ht="22.35" customHeight="1" x14ac:dyDescent="0.2">
      <c r="A70" s="245" t="s">
        <v>174</v>
      </c>
      <c r="B70" s="245"/>
      <c r="C70" s="245"/>
      <c r="D70" s="245"/>
      <c r="E70" s="245"/>
      <c r="F70" s="245"/>
      <c r="G70" s="20">
        <v>186</v>
      </c>
      <c r="H70" s="37">
        <f>H71-H72</f>
        <v>0</v>
      </c>
      <c r="I70" s="37">
        <f>I71-I72</f>
        <v>0</v>
      </c>
      <c r="J70" s="37">
        <f>J71-J72</f>
        <v>0</v>
      </c>
      <c r="K70" s="37">
        <f>K71-K72</f>
        <v>0</v>
      </c>
    </row>
    <row r="71" spans="1:11" x14ac:dyDescent="0.2">
      <c r="A71" s="241" t="s">
        <v>175</v>
      </c>
      <c r="B71" s="241"/>
      <c r="C71" s="241"/>
      <c r="D71" s="241"/>
      <c r="E71" s="241"/>
      <c r="F71" s="241"/>
      <c r="G71" s="15">
        <v>187</v>
      </c>
      <c r="H71" s="33">
        <v>0</v>
      </c>
      <c r="I71" s="33">
        <v>0</v>
      </c>
      <c r="J71" s="33">
        <v>0</v>
      </c>
      <c r="K71" s="33">
        <v>0</v>
      </c>
    </row>
    <row r="72" spans="1:11" x14ac:dyDescent="0.2">
      <c r="A72" s="241" t="s">
        <v>176</v>
      </c>
      <c r="B72" s="241"/>
      <c r="C72" s="241"/>
      <c r="D72" s="241"/>
      <c r="E72" s="241"/>
      <c r="F72" s="241"/>
      <c r="G72" s="15">
        <v>188</v>
      </c>
      <c r="H72" s="33">
        <v>0</v>
      </c>
      <c r="I72" s="33">
        <v>0</v>
      </c>
      <c r="J72" s="33">
        <v>0</v>
      </c>
      <c r="K72" s="33">
        <v>0</v>
      </c>
    </row>
    <row r="73" spans="1:11" x14ac:dyDescent="0.2">
      <c r="A73" s="250" t="s">
        <v>177</v>
      </c>
      <c r="B73" s="250"/>
      <c r="C73" s="250"/>
      <c r="D73" s="250"/>
      <c r="E73" s="250"/>
      <c r="F73" s="250"/>
      <c r="G73" s="15">
        <v>189</v>
      </c>
      <c r="H73" s="33">
        <v>0</v>
      </c>
      <c r="I73" s="33">
        <v>0</v>
      </c>
      <c r="J73" s="33">
        <v>0</v>
      </c>
      <c r="K73" s="33">
        <v>0</v>
      </c>
    </row>
    <row r="74" spans="1:11" x14ac:dyDescent="0.2">
      <c r="A74" s="244" t="s">
        <v>178</v>
      </c>
      <c r="B74" s="244"/>
      <c r="C74" s="244"/>
      <c r="D74" s="244"/>
      <c r="E74" s="244"/>
      <c r="F74" s="244"/>
      <c r="G74" s="20">
        <v>190</v>
      </c>
      <c r="H74" s="122">
        <v>0</v>
      </c>
      <c r="I74" s="122">
        <v>0</v>
      </c>
      <c r="J74" s="122">
        <v>0</v>
      </c>
      <c r="K74" s="122">
        <v>0</v>
      </c>
    </row>
    <row r="75" spans="1:11" x14ac:dyDescent="0.2">
      <c r="A75" s="244" t="s">
        <v>179</v>
      </c>
      <c r="B75" s="244"/>
      <c r="C75" s="244"/>
      <c r="D75" s="244"/>
      <c r="E75" s="244"/>
      <c r="F75" s="244"/>
      <c r="G75" s="20">
        <v>191</v>
      </c>
      <c r="H75" s="122">
        <v>0</v>
      </c>
      <c r="I75" s="122">
        <v>0</v>
      </c>
      <c r="J75" s="122">
        <v>0</v>
      </c>
      <c r="K75" s="122">
        <v>0</v>
      </c>
    </row>
    <row r="76" spans="1:11" x14ac:dyDescent="0.2">
      <c r="A76" s="222" t="s">
        <v>180</v>
      </c>
      <c r="B76" s="222"/>
      <c r="C76" s="222"/>
      <c r="D76" s="222"/>
      <c r="E76" s="222"/>
      <c r="F76" s="222"/>
      <c r="G76" s="242"/>
      <c r="H76" s="242"/>
      <c r="I76" s="242"/>
      <c r="J76" s="243"/>
      <c r="K76" s="243"/>
    </row>
    <row r="77" spans="1:11" x14ac:dyDescent="0.2">
      <c r="A77" s="245" t="s">
        <v>181</v>
      </c>
      <c r="B77" s="245"/>
      <c r="C77" s="245"/>
      <c r="D77" s="245"/>
      <c r="E77" s="245"/>
      <c r="F77" s="245"/>
      <c r="G77" s="20">
        <v>192</v>
      </c>
      <c r="H77" s="122">
        <v>0</v>
      </c>
      <c r="I77" s="122">
        <v>0</v>
      </c>
      <c r="J77" s="122">
        <v>0</v>
      </c>
      <c r="K77" s="122">
        <v>0</v>
      </c>
    </row>
    <row r="78" spans="1:11" x14ac:dyDescent="0.2">
      <c r="A78" s="241" t="s">
        <v>182</v>
      </c>
      <c r="B78" s="241"/>
      <c r="C78" s="241"/>
      <c r="D78" s="241"/>
      <c r="E78" s="241"/>
      <c r="F78" s="241"/>
      <c r="G78" s="15">
        <v>193</v>
      </c>
      <c r="H78" s="38">
        <v>0</v>
      </c>
      <c r="I78" s="38">
        <v>0</v>
      </c>
      <c r="J78" s="38">
        <v>0</v>
      </c>
      <c r="K78" s="38">
        <v>0</v>
      </c>
    </row>
    <row r="79" spans="1:11" x14ac:dyDescent="0.2">
      <c r="A79" s="241" t="s">
        <v>183</v>
      </c>
      <c r="B79" s="241"/>
      <c r="C79" s="241"/>
      <c r="D79" s="241"/>
      <c r="E79" s="241"/>
      <c r="F79" s="241"/>
      <c r="G79" s="15">
        <v>194</v>
      </c>
      <c r="H79" s="38">
        <v>0</v>
      </c>
      <c r="I79" s="38">
        <v>0</v>
      </c>
      <c r="J79" s="38">
        <v>0</v>
      </c>
      <c r="K79" s="38">
        <v>0</v>
      </c>
    </row>
    <row r="80" spans="1:11" x14ac:dyDescent="0.2">
      <c r="A80" s="245" t="s">
        <v>184</v>
      </c>
      <c r="B80" s="245"/>
      <c r="C80" s="245"/>
      <c r="D80" s="245"/>
      <c r="E80" s="245"/>
      <c r="F80" s="245"/>
      <c r="G80" s="20">
        <v>195</v>
      </c>
      <c r="H80" s="122">
        <v>0</v>
      </c>
      <c r="I80" s="122">
        <v>0</v>
      </c>
      <c r="J80" s="122">
        <v>0</v>
      </c>
      <c r="K80" s="122">
        <v>0</v>
      </c>
    </row>
    <row r="81" spans="1:11" x14ac:dyDescent="0.2">
      <c r="A81" s="245" t="s">
        <v>185</v>
      </c>
      <c r="B81" s="245"/>
      <c r="C81" s="245"/>
      <c r="D81" s="245"/>
      <c r="E81" s="245"/>
      <c r="F81" s="245"/>
      <c r="G81" s="20">
        <v>196</v>
      </c>
      <c r="H81" s="122">
        <v>0</v>
      </c>
      <c r="I81" s="122">
        <v>0</v>
      </c>
      <c r="J81" s="122">
        <v>0</v>
      </c>
      <c r="K81" s="122">
        <v>0</v>
      </c>
    </row>
    <row r="82" spans="1:11" x14ac:dyDescent="0.2">
      <c r="A82" s="244" t="s">
        <v>186</v>
      </c>
      <c r="B82" s="244"/>
      <c r="C82" s="244"/>
      <c r="D82" s="244"/>
      <c r="E82" s="244"/>
      <c r="F82" s="244"/>
      <c r="G82" s="20">
        <v>197</v>
      </c>
      <c r="H82" s="122">
        <v>0</v>
      </c>
      <c r="I82" s="122">
        <v>0</v>
      </c>
      <c r="J82" s="122">
        <v>0</v>
      </c>
      <c r="K82" s="122">
        <v>0</v>
      </c>
    </row>
    <row r="83" spans="1:11" x14ac:dyDescent="0.2">
      <c r="A83" s="244" t="s">
        <v>187</v>
      </c>
      <c r="B83" s="244"/>
      <c r="C83" s="244"/>
      <c r="D83" s="244"/>
      <c r="E83" s="244"/>
      <c r="F83" s="244"/>
      <c r="G83" s="20">
        <v>198</v>
      </c>
      <c r="H83" s="122">
        <v>0</v>
      </c>
      <c r="I83" s="122">
        <v>0</v>
      </c>
      <c r="J83" s="122">
        <v>0</v>
      </c>
      <c r="K83" s="122">
        <v>0</v>
      </c>
    </row>
    <row r="84" spans="1:11" x14ac:dyDescent="0.2">
      <c r="A84" s="222" t="s">
        <v>116</v>
      </c>
      <c r="B84" s="222"/>
      <c r="C84" s="222"/>
      <c r="D84" s="222"/>
      <c r="E84" s="222"/>
      <c r="F84" s="222"/>
      <c r="G84" s="242"/>
      <c r="H84" s="242"/>
      <c r="I84" s="242"/>
      <c r="J84" s="243"/>
      <c r="K84" s="243"/>
    </row>
    <row r="85" spans="1:11" x14ac:dyDescent="0.2">
      <c r="A85" s="239" t="s">
        <v>188</v>
      </c>
      <c r="B85" s="239"/>
      <c r="C85" s="239"/>
      <c r="D85" s="239"/>
      <c r="E85" s="239"/>
      <c r="F85" s="239"/>
      <c r="G85" s="20">
        <v>199</v>
      </c>
      <c r="H85" s="39">
        <f>H86+H87</f>
        <v>0</v>
      </c>
      <c r="I85" s="39">
        <f>I86+I87</f>
        <v>0</v>
      </c>
      <c r="J85" s="39">
        <f>J86+J87</f>
        <v>0</v>
      </c>
      <c r="K85" s="39">
        <f>K86+K87</f>
        <v>0</v>
      </c>
    </row>
    <row r="86" spans="1:11" x14ac:dyDescent="0.2">
      <c r="A86" s="240" t="s">
        <v>189</v>
      </c>
      <c r="B86" s="240"/>
      <c r="C86" s="240"/>
      <c r="D86" s="240"/>
      <c r="E86" s="240"/>
      <c r="F86" s="240"/>
      <c r="G86" s="15">
        <v>200</v>
      </c>
      <c r="H86" s="40">
        <v>0</v>
      </c>
      <c r="I86" s="40">
        <v>0</v>
      </c>
      <c r="J86" s="40">
        <v>0</v>
      </c>
      <c r="K86" s="40">
        <v>0</v>
      </c>
    </row>
    <row r="87" spans="1:11" x14ac:dyDescent="0.2">
      <c r="A87" s="240" t="s">
        <v>190</v>
      </c>
      <c r="B87" s="240"/>
      <c r="C87" s="240"/>
      <c r="D87" s="240"/>
      <c r="E87" s="240"/>
      <c r="F87" s="240"/>
      <c r="G87" s="15">
        <v>201</v>
      </c>
      <c r="H87" s="40">
        <v>0</v>
      </c>
      <c r="I87" s="40">
        <v>0</v>
      </c>
      <c r="J87" s="40">
        <v>0</v>
      </c>
      <c r="K87" s="40">
        <v>0</v>
      </c>
    </row>
    <row r="88" spans="1:11" x14ac:dyDescent="0.2">
      <c r="A88" s="248" t="s">
        <v>118</v>
      </c>
      <c r="B88" s="248"/>
      <c r="C88" s="248"/>
      <c r="D88" s="248"/>
      <c r="E88" s="248"/>
      <c r="F88" s="248"/>
      <c r="G88" s="249"/>
      <c r="H88" s="249"/>
      <c r="I88" s="249"/>
      <c r="J88" s="243"/>
      <c r="K88" s="243"/>
    </row>
    <row r="89" spans="1:11" x14ac:dyDescent="0.2">
      <c r="A89" s="218" t="s">
        <v>191</v>
      </c>
      <c r="B89" s="218"/>
      <c r="C89" s="218"/>
      <c r="D89" s="218"/>
      <c r="E89" s="218"/>
      <c r="F89" s="218"/>
      <c r="G89" s="15">
        <v>202</v>
      </c>
      <c r="H89" s="40">
        <v>60748821</v>
      </c>
      <c r="I89" s="40">
        <v>30471578.529999971</v>
      </c>
      <c r="J89" s="40">
        <v>67998848</v>
      </c>
      <c r="K89" s="40">
        <v>35765469</v>
      </c>
    </row>
    <row r="90" spans="1:11" ht="24" customHeight="1" x14ac:dyDescent="0.2">
      <c r="A90" s="238" t="s">
        <v>192</v>
      </c>
      <c r="B90" s="238"/>
      <c r="C90" s="238"/>
      <c r="D90" s="238"/>
      <c r="E90" s="238"/>
      <c r="F90" s="238"/>
      <c r="G90" s="20">
        <v>203</v>
      </c>
      <c r="H90" s="39">
        <f>SUM(H91:H98)</f>
        <v>0</v>
      </c>
      <c r="I90" s="39">
        <f>SUM(I91:I98)</f>
        <v>0</v>
      </c>
      <c r="J90" s="39">
        <f>SUM(J91:J98)</f>
        <v>0</v>
      </c>
      <c r="K90" s="39">
        <f>SUM(K91:K98)</f>
        <v>0</v>
      </c>
    </row>
    <row r="91" spans="1:11" x14ac:dyDescent="0.2">
      <c r="A91" s="241" t="s">
        <v>193</v>
      </c>
      <c r="B91" s="241"/>
      <c r="C91" s="241"/>
      <c r="D91" s="241"/>
      <c r="E91" s="241"/>
      <c r="F91" s="241"/>
      <c r="G91" s="15">
        <v>204</v>
      </c>
      <c r="H91" s="40">
        <v>0</v>
      </c>
      <c r="I91" s="40">
        <v>0</v>
      </c>
      <c r="J91" s="40">
        <v>0</v>
      </c>
      <c r="K91" s="40">
        <v>0</v>
      </c>
    </row>
    <row r="92" spans="1:11" ht="22.35" customHeight="1" x14ac:dyDescent="0.2">
      <c r="A92" s="241" t="s">
        <v>194</v>
      </c>
      <c r="B92" s="241"/>
      <c r="C92" s="241"/>
      <c r="D92" s="241"/>
      <c r="E92" s="241"/>
      <c r="F92" s="241"/>
      <c r="G92" s="15">
        <v>205</v>
      </c>
      <c r="H92" s="40">
        <v>0</v>
      </c>
      <c r="I92" s="40">
        <v>0</v>
      </c>
      <c r="J92" s="40">
        <v>0</v>
      </c>
      <c r="K92" s="40">
        <v>0</v>
      </c>
    </row>
    <row r="93" spans="1:11" ht="22.35" customHeight="1" x14ac:dyDescent="0.2">
      <c r="A93" s="241" t="s">
        <v>195</v>
      </c>
      <c r="B93" s="241"/>
      <c r="C93" s="241"/>
      <c r="D93" s="241"/>
      <c r="E93" s="241"/>
      <c r="F93" s="241"/>
      <c r="G93" s="15">
        <v>206</v>
      </c>
      <c r="H93" s="40">
        <v>0</v>
      </c>
      <c r="I93" s="40">
        <v>0</v>
      </c>
      <c r="J93" s="40">
        <v>0</v>
      </c>
      <c r="K93" s="40">
        <v>0</v>
      </c>
    </row>
    <row r="94" spans="1:11" ht="22.35" customHeight="1" x14ac:dyDescent="0.2">
      <c r="A94" s="241" t="s">
        <v>196</v>
      </c>
      <c r="B94" s="241"/>
      <c r="C94" s="241"/>
      <c r="D94" s="241"/>
      <c r="E94" s="241"/>
      <c r="F94" s="241"/>
      <c r="G94" s="15">
        <v>207</v>
      </c>
      <c r="H94" s="40">
        <v>0</v>
      </c>
      <c r="I94" s="40">
        <v>0</v>
      </c>
      <c r="J94" s="40">
        <v>0</v>
      </c>
      <c r="K94" s="40">
        <v>0</v>
      </c>
    </row>
    <row r="95" spans="1:11" ht="22.35" customHeight="1" x14ac:dyDescent="0.2">
      <c r="A95" s="241" t="s">
        <v>197</v>
      </c>
      <c r="B95" s="241"/>
      <c r="C95" s="241"/>
      <c r="D95" s="241"/>
      <c r="E95" s="241"/>
      <c r="F95" s="241"/>
      <c r="G95" s="15">
        <v>208</v>
      </c>
      <c r="H95" s="40">
        <v>0</v>
      </c>
      <c r="I95" s="40">
        <v>0</v>
      </c>
      <c r="J95" s="40">
        <v>0</v>
      </c>
      <c r="K95" s="40">
        <v>0</v>
      </c>
    </row>
    <row r="96" spans="1:11" ht="22.35" customHeight="1" x14ac:dyDescent="0.2">
      <c r="A96" s="241" t="s">
        <v>198</v>
      </c>
      <c r="B96" s="241"/>
      <c r="C96" s="241"/>
      <c r="D96" s="241"/>
      <c r="E96" s="241"/>
      <c r="F96" s="241"/>
      <c r="G96" s="15">
        <v>209</v>
      </c>
      <c r="H96" s="40">
        <v>0</v>
      </c>
      <c r="I96" s="40">
        <v>0</v>
      </c>
      <c r="J96" s="40">
        <v>0</v>
      </c>
      <c r="K96" s="40">
        <v>0</v>
      </c>
    </row>
    <row r="97" spans="1:11" x14ac:dyDescent="0.2">
      <c r="A97" s="241" t="s">
        <v>199</v>
      </c>
      <c r="B97" s="241"/>
      <c r="C97" s="241"/>
      <c r="D97" s="241"/>
      <c r="E97" s="241"/>
      <c r="F97" s="241"/>
      <c r="G97" s="15">
        <v>210</v>
      </c>
      <c r="H97" s="40">
        <v>0</v>
      </c>
      <c r="I97" s="40">
        <v>0</v>
      </c>
      <c r="J97" s="40">
        <v>0</v>
      </c>
      <c r="K97" s="40">
        <v>0</v>
      </c>
    </row>
    <row r="98" spans="1:11" x14ac:dyDescent="0.2">
      <c r="A98" s="241" t="s">
        <v>200</v>
      </c>
      <c r="B98" s="241"/>
      <c r="C98" s="241"/>
      <c r="D98" s="241"/>
      <c r="E98" s="241"/>
      <c r="F98" s="241"/>
      <c r="G98" s="15">
        <v>211</v>
      </c>
      <c r="H98" s="40">
        <v>0</v>
      </c>
      <c r="I98" s="40">
        <v>0</v>
      </c>
      <c r="J98" s="40">
        <v>0</v>
      </c>
      <c r="K98" s="40">
        <v>0</v>
      </c>
    </row>
    <row r="99" spans="1:11" x14ac:dyDescent="0.2">
      <c r="A99" s="218" t="s">
        <v>119</v>
      </c>
      <c r="B99" s="218"/>
      <c r="C99" s="218"/>
      <c r="D99" s="218"/>
      <c r="E99" s="218"/>
      <c r="F99" s="218"/>
      <c r="G99" s="15">
        <v>212</v>
      </c>
      <c r="H99" s="40">
        <v>0</v>
      </c>
      <c r="I99" s="40">
        <v>0</v>
      </c>
      <c r="J99" s="40">
        <v>0</v>
      </c>
      <c r="K99" s="40">
        <v>0</v>
      </c>
    </row>
    <row r="100" spans="1:11" ht="23.1" customHeight="1" x14ac:dyDescent="0.2">
      <c r="A100" s="238" t="s">
        <v>201</v>
      </c>
      <c r="B100" s="238"/>
      <c r="C100" s="238"/>
      <c r="D100" s="238"/>
      <c r="E100" s="238"/>
      <c r="F100" s="238"/>
      <c r="G100" s="20">
        <v>213</v>
      </c>
      <c r="H100" s="39">
        <f>H90-H99</f>
        <v>0</v>
      </c>
      <c r="I100" s="39">
        <f>I90-I99</f>
        <v>0</v>
      </c>
      <c r="J100" s="39">
        <f>J90-J99</f>
        <v>0</v>
      </c>
      <c r="K100" s="39">
        <f>K90-K99</f>
        <v>0</v>
      </c>
    </row>
    <row r="101" spans="1:11" x14ac:dyDescent="0.2">
      <c r="A101" s="238" t="s">
        <v>202</v>
      </c>
      <c r="B101" s="238"/>
      <c r="C101" s="238"/>
      <c r="D101" s="238"/>
      <c r="E101" s="238"/>
      <c r="F101" s="238"/>
      <c r="G101" s="20">
        <v>214</v>
      </c>
      <c r="H101" s="39">
        <f>H89+H100</f>
        <v>60748821</v>
      </c>
      <c r="I101" s="39">
        <f>I89+I100</f>
        <v>30471578.529999971</v>
      </c>
      <c r="J101" s="39">
        <f>J89+J100</f>
        <v>67998848</v>
      </c>
      <c r="K101" s="39">
        <f>K89+K100</f>
        <v>35765469</v>
      </c>
    </row>
    <row r="102" spans="1:11" x14ac:dyDescent="0.2">
      <c r="A102" s="222" t="s">
        <v>203</v>
      </c>
      <c r="B102" s="222"/>
      <c r="C102" s="222"/>
      <c r="D102" s="222"/>
      <c r="E102" s="222"/>
      <c r="F102" s="222"/>
      <c r="G102" s="242"/>
      <c r="H102" s="242"/>
      <c r="I102" s="242"/>
      <c r="J102" s="243"/>
      <c r="K102" s="243"/>
    </row>
    <row r="103" spans="1:11" x14ac:dyDescent="0.2">
      <c r="A103" s="239" t="s">
        <v>204</v>
      </c>
      <c r="B103" s="239"/>
      <c r="C103" s="239"/>
      <c r="D103" s="239"/>
      <c r="E103" s="239"/>
      <c r="F103" s="239"/>
      <c r="G103" s="20">
        <v>215</v>
      </c>
      <c r="H103" s="39">
        <f>H104+H105</f>
        <v>0</v>
      </c>
      <c r="I103" s="39">
        <f>I104+I105</f>
        <v>0</v>
      </c>
      <c r="J103" s="39">
        <f>J104+J105</f>
        <v>0</v>
      </c>
      <c r="K103" s="39">
        <f>K104+K105</f>
        <v>0</v>
      </c>
    </row>
    <row r="104" spans="1:11" x14ac:dyDescent="0.2">
      <c r="A104" s="240" t="s">
        <v>117</v>
      </c>
      <c r="B104" s="240"/>
      <c r="C104" s="240"/>
      <c r="D104" s="240"/>
      <c r="E104" s="240"/>
      <c r="F104" s="240"/>
      <c r="G104" s="15">
        <v>216</v>
      </c>
      <c r="H104" s="40">
        <v>0</v>
      </c>
      <c r="I104" s="40">
        <v>0</v>
      </c>
      <c r="J104" s="40">
        <v>0</v>
      </c>
      <c r="K104" s="40">
        <v>0</v>
      </c>
    </row>
    <row r="105" spans="1:11" x14ac:dyDescent="0.2">
      <c r="A105" s="240" t="s">
        <v>205</v>
      </c>
      <c r="B105" s="240"/>
      <c r="C105" s="240"/>
      <c r="D105" s="240"/>
      <c r="E105" s="240"/>
      <c r="F105" s="240"/>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30.42578125" style="51" customWidth="1"/>
    <col min="10" max="16384" width="9.140625" style="21"/>
  </cols>
  <sheetData>
    <row r="1" spans="1:9" x14ac:dyDescent="0.2">
      <c r="A1" s="291" t="s">
        <v>206</v>
      </c>
      <c r="B1" s="292"/>
      <c r="C1" s="292"/>
      <c r="D1" s="292"/>
      <c r="E1" s="292"/>
      <c r="F1" s="292"/>
      <c r="G1" s="292"/>
      <c r="H1" s="292"/>
      <c r="I1" s="292"/>
    </row>
    <row r="2" spans="1:9" x14ac:dyDescent="0.2">
      <c r="A2" s="251" t="s">
        <v>458</v>
      </c>
      <c r="B2" s="227"/>
      <c r="C2" s="227"/>
      <c r="D2" s="227"/>
      <c r="E2" s="227"/>
      <c r="F2" s="227"/>
      <c r="G2" s="227"/>
      <c r="H2" s="227"/>
      <c r="I2" s="227"/>
    </row>
    <row r="3" spans="1:9" x14ac:dyDescent="0.2">
      <c r="A3" s="294" t="s">
        <v>355</v>
      </c>
      <c r="B3" s="295"/>
      <c r="C3" s="295"/>
      <c r="D3" s="295"/>
      <c r="E3" s="295"/>
      <c r="F3" s="295"/>
      <c r="G3" s="295"/>
      <c r="H3" s="295"/>
      <c r="I3" s="295"/>
    </row>
    <row r="4" spans="1:9" x14ac:dyDescent="0.2">
      <c r="A4" s="293" t="s">
        <v>459</v>
      </c>
      <c r="B4" s="231"/>
      <c r="C4" s="231"/>
      <c r="D4" s="231"/>
      <c r="E4" s="231"/>
      <c r="F4" s="231"/>
      <c r="G4" s="231"/>
      <c r="H4" s="231"/>
      <c r="I4" s="232"/>
    </row>
    <row r="5" spans="1:9" ht="24" thickBot="1" x14ac:dyDescent="0.25">
      <c r="A5" s="296" t="s">
        <v>2</v>
      </c>
      <c r="B5" s="297"/>
      <c r="C5" s="297"/>
      <c r="D5" s="297"/>
      <c r="E5" s="297"/>
      <c r="F5" s="298"/>
      <c r="G5" s="22" t="s">
        <v>107</v>
      </c>
      <c r="H5" s="41" t="s">
        <v>380</v>
      </c>
      <c r="I5" s="41" t="s">
        <v>347</v>
      </c>
    </row>
    <row r="6" spans="1:9" x14ac:dyDescent="0.2">
      <c r="A6" s="299">
        <v>1</v>
      </c>
      <c r="B6" s="300"/>
      <c r="C6" s="300"/>
      <c r="D6" s="300"/>
      <c r="E6" s="300"/>
      <c r="F6" s="301"/>
      <c r="G6" s="23">
        <v>2</v>
      </c>
      <c r="H6" s="42" t="s">
        <v>207</v>
      </c>
      <c r="I6" s="42" t="s">
        <v>208</v>
      </c>
    </row>
    <row r="7" spans="1:9" x14ac:dyDescent="0.2">
      <c r="A7" s="270" t="s">
        <v>209</v>
      </c>
      <c r="B7" s="271"/>
      <c r="C7" s="271"/>
      <c r="D7" s="271"/>
      <c r="E7" s="271"/>
      <c r="F7" s="271"/>
      <c r="G7" s="271"/>
      <c r="H7" s="271"/>
      <c r="I7" s="272"/>
    </row>
    <row r="8" spans="1:9" ht="12.75" customHeight="1" x14ac:dyDescent="0.2">
      <c r="A8" s="273" t="s">
        <v>210</v>
      </c>
      <c r="B8" s="274"/>
      <c r="C8" s="274"/>
      <c r="D8" s="274"/>
      <c r="E8" s="274"/>
      <c r="F8" s="275"/>
      <c r="G8" s="24">
        <v>1</v>
      </c>
      <c r="H8" s="43">
        <v>81937984.560000002</v>
      </c>
      <c r="I8" s="43">
        <v>81687162.909999996</v>
      </c>
    </row>
    <row r="9" spans="1:9" ht="12.75" customHeight="1" x14ac:dyDescent="0.2">
      <c r="A9" s="288" t="s">
        <v>211</v>
      </c>
      <c r="B9" s="289"/>
      <c r="C9" s="289"/>
      <c r="D9" s="289"/>
      <c r="E9" s="289"/>
      <c r="F9" s="290"/>
      <c r="G9" s="25">
        <v>2</v>
      </c>
      <c r="H9" s="44">
        <f>H10+H11+H12+H13+H14+H15+H16+H17</f>
        <v>24239716.780000005</v>
      </c>
      <c r="I9" s="44">
        <f>I10+I11+I12+I13+I14+I15+I16+I17</f>
        <v>35524708.790000007</v>
      </c>
    </row>
    <row r="10" spans="1:9" ht="12.75" customHeight="1" x14ac:dyDescent="0.2">
      <c r="A10" s="285" t="s">
        <v>212</v>
      </c>
      <c r="B10" s="286"/>
      <c r="C10" s="286"/>
      <c r="D10" s="286"/>
      <c r="E10" s="286"/>
      <c r="F10" s="287"/>
      <c r="G10" s="26">
        <v>3</v>
      </c>
      <c r="H10" s="45">
        <v>15639194.720000001</v>
      </c>
      <c r="I10" s="45">
        <v>21013998.719999999</v>
      </c>
    </row>
    <row r="11" spans="1:9" ht="22.35" customHeight="1" x14ac:dyDescent="0.2">
      <c r="A11" s="285" t="s">
        <v>213</v>
      </c>
      <c r="B11" s="286"/>
      <c r="C11" s="286"/>
      <c r="D11" s="286"/>
      <c r="E11" s="286"/>
      <c r="F11" s="287"/>
      <c r="G11" s="26">
        <v>4</v>
      </c>
      <c r="H11" s="45">
        <v>-36123.160000000003</v>
      </c>
      <c r="I11" s="45">
        <v>-2155351.16</v>
      </c>
    </row>
    <row r="12" spans="1:9" ht="23.45" customHeight="1" x14ac:dyDescent="0.2">
      <c r="A12" s="285" t="s">
        <v>214</v>
      </c>
      <c r="B12" s="286"/>
      <c r="C12" s="286"/>
      <c r="D12" s="286"/>
      <c r="E12" s="286"/>
      <c r="F12" s="287"/>
      <c r="G12" s="26">
        <v>5</v>
      </c>
      <c r="H12" s="45">
        <v>765893.61</v>
      </c>
      <c r="I12" s="45">
        <v>-397291.13</v>
      </c>
    </row>
    <row r="13" spans="1:9" ht="12.75" customHeight="1" x14ac:dyDescent="0.2">
      <c r="A13" s="285" t="s">
        <v>215</v>
      </c>
      <c r="B13" s="286"/>
      <c r="C13" s="286"/>
      <c r="D13" s="286"/>
      <c r="E13" s="286"/>
      <c r="F13" s="287"/>
      <c r="G13" s="26">
        <v>6</v>
      </c>
      <c r="H13" s="45">
        <v>-1024526.03</v>
      </c>
      <c r="I13" s="45">
        <v>-1075480.6300000001</v>
      </c>
    </row>
    <row r="14" spans="1:9" ht="12.75" customHeight="1" x14ac:dyDescent="0.2">
      <c r="A14" s="285" t="s">
        <v>216</v>
      </c>
      <c r="B14" s="286"/>
      <c r="C14" s="286"/>
      <c r="D14" s="286"/>
      <c r="E14" s="286"/>
      <c r="F14" s="287"/>
      <c r="G14" s="26">
        <v>7</v>
      </c>
      <c r="H14" s="45">
        <v>220152.81</v>
      </c>
      <c r="I14" s="45">
        <v>316778.96000000002</v>
      </c>
    </row>
    <row r="15" spans="1:9" ht="12.75" customHeight="1" x14ac:dyDescent="0.2">
      <c r="A15" s="285" t="s">
        <v>217</v>
      </c>
      <c r="B15" s="286"/>
      <c r="C15" s="286"/>
      <c r="D15" s="286"/>
      <c r="E15" s="286"/>
      <c r="F15" s="287"/>
      <c r="G15" s="26">
        <v>8</v>
      </c>
      <c r="H15" s="45">
        <v>10483941.390000001</v>
      </c>
      <c r="I15" s="45">
        <v>15477163.280000001</v>
      </c>
    </row>
    <row r="16" spans="1:9" ht="12.75" customHeight="1" x14ac:dyDescent="0.2">
      <c r="A16" s="285" t="s">
        <v>218</v>
      </c>
      <c r="B16" s="286"/>
      <c r="C16" s="286"/>
      <c r="D16" s="286"/>
      <c r="E16" s="286"/>
      <c r="F16" s="287"/>
      <c r="G16" s="26">
        <v>9</v>
      </c>
      <c r="H16" s="45">
        <v>-2456333.66</v>
      </c>
      <c r="I16" s="45">
        <v>546046.75</v>
      </c>
    </row>
    <row r="17" spans="1:9" ht="25.35" customHeight="1" x14ac:dyDescent="0.2">
      <c r="A17" s="285" t="s">
        <v>219</v>
      </c>
      <c r="B17" s="286"/>
      <c r="C17" s="286"/>
      <c r="D17" s="286"/>
      <c r="E17" s="286"/>
      <c r="F17" s="287"/>
      <c r="G17" s="26">
        <v>10</v>
      </c>
      <c r="H17" s="45">
        <v>647517.1</v>
      </c>
      <c r="I17" s="45">
        <v>1798844</v>
      </c>
    </row>
    <row r="18" spans="1:9" ht="28.35" customHeight="1" x14ac:dyDescent="0.2">
      <c r="A18" s="264" t="s">
        <v>390</v>
      </c>
      <c r="B18" s="265"/>
      <c r="C18" s="265"/>
      <c r="D18" s="265"/>
      <c r="E18" s="265"/>
      <c r="F18" s="266"/>
      <c r="G18" s="25">
        <v>11</v>
      </c>
      <c r="H18" s="44">
        <f>H8+H9</f>
        <v>106177701.34</v>
      </c>
      <c r="I18" s="44">
        <f>I8+I9</f>
        <v>117211871.7</v>
      </c>
    </row>
    <row r="19" spans="1:9" ht="12.75" customHeight="1" x14ac:dyDescent="0.2">
      <c r="A19" s="288" t="s">
        <v>220</v>
      </c>
      <c r="B19" s="289"/>
      <c r="C19" s="289"/>
      <c r="D19" s="289"/>
      <c r="E19" s="289"/>
      <c r="F19" s="290"/>
      <c r="G19" s="25">
        <v>12</v>
      </c>
      <c r="H19" s="44">
        <f>H20+H21+H22+H23</f>
        <v>-75157533.560000002</v>
      </c>
      <c r="I19" s="44">
        <f>I20+I21+I22+I23</f>
        <v>-97351845.460000008</v>
      </c>
    </row>
    <row r="20" spans="1:9" ht="12.75" customHeight="1" x14ac:dyDescent="0.2">
      <c r="A20" s="285" t="s">
        <v>221</v>
      </c>
      <c r="B20" s="286"/>
      <c r="C20" s="286"/>
      <c r="D20" s="286"/>
      <c r="E20" s="286"/>
      <c r="F20" s="287"/>
      <c r="G20" s="26">
        <v>13</v>
      </c>
      <c r="H20" s="45">
        <v>-70827351.810000002</v>
      </c>
      <c r="I20" s="45">
        <v>13618124.619999999</v>
      </c>
    </row>
    <row r="21" spans="1:9" ht="12.75" customHeight="1" x14ac:dyDescent="0.2">
      <c r="A21" s="285" t="s">
        <v>222</v>
      </c>
      <c r="B21" s="286"/>
      <c r="C21" s="286"/>
      <c r="D21" s="286"/>
      <c r="E21" s="286"/>
      <c r="F21" s="287"/>
      <c r="G21" s="26">
        <v>14</v>
      </c>
      <c r="H21" s="45">
        <v>30905154.739999998</v>
      </c>
      <c r="I21" s="45">
        <v>-24544415.350000001</v>
      </c>
    </row>
    <row r="22" spans="1:9" ht="12.75" customHeight="1" x14ac:dyDescent="0.2">
      <c r="A22" s="285" t="s">
        <v>223</v>
      </c>
      <c r="B22" s="286"/>
      <c r="C22" s="286"/>
      <c r="D22" s="286"/>
      <c r="E22" s="286"/>
      <c r="F22" s="287"/>
      <c r="G22" s="26">
        <v>15</v>
      </c>
      <c r="H22" s="45">
        <v>-35235336.490000002</v>
      </c>
      <c r="I22" s="45">
        <v>-86425554.730000004</v>
      </c>
    </row>
    <row r="23" spans="1:9" ht="12.75" customHeight="1" x14ac:dyDescent="0.2">
      <c r="A23" s="285" t="s">
        <v>224</v>
      </c>
      <c r="B23" s="286"/>
      <c r="C23" s="286"/>
      <c r="D23" s="286"/>
      <c r="E23" s="286"/>
      <c r="F23" s="287"/>
      <c r="G23" s="26">
        <v>16</v>
      </c>
      <c r="H23" s="45">
        <v>0</v>
      </c>
      <c r="I23" s="45">
        <v>0</v>
      </c>
    </row>
    <row r="24" spans="1:9" ht="12.75" customHeight="1" x14ac:dyDescent="0.2">
      <c r="A24" s="264" t="s">
        <v>225</v>
      </c>
      <c r="B24" s="265"/>
      <c r="C24" s="265"/>
      <c r="D24" s="265"/>
      <c r="E24" s="265"/>
      <c r="F24" s="266"/>
      <c r="G24" s="25">
        <v>17</v>
      </c>
      <c r="H24" s="44">
        <f>H18+H19</f>
        <v>31020167.780000001</v>
      </c>
      <c r="I24" s="44">
        <f>I18+I19</f>
        <v>19860026.239999995</v>
      </c>
    </row>
    <row r="25" spans="1:9" ht="12.75" customHeight="1" x14ac:dyDescent="0.2">
      <c r="A25" s="276" t="s">
        <v>226</v>
      </c>
      <c r="B25" s="277"/>
      <c r="C25" s="277"/>
      <c r="D25" s="277"/>
      <c r="E25" s="277"/>
      <c r="F25" s="278"/>
      <c r="G25" s="26">
        <v>18</v>
      </c>
      <c r="H25" s="45">
        <v>-220152.81</v>
      </c>
      <c r="I25" s="45">
        <v>-384262.62</v>
      </c>
    </row>
    <row r="26" spans="1:9" ht="12.75" customHeight="1" x14ac:dyDescent="0.2">
      <c r="A26" s="276" t="s">
        <v>227</v>
      </c>
      <c r="B26" s="277"/>
      <c r="C26" s="277"/>
      <c r="D26" s="277"/>
      <c r="E26" s="277"/>
      <c r="F26" s="278"/>
      <c r="G26" s="26">
        <v>19</v>
      </c>
      <c r="H26" s="45">
        <v>-21189162.809999999</v>
      </c>
      <c r="I26" s="45">
        <v>0</v>
      </c>
    </row>
    <row r="27" spans="1:9" ht="26.1" customHeight="1" x14ac:dyDescent="0.2">
      <c r="A27" s="267" t="s">
        <v>228</v>
      </c>
      <c r="B27" s="268"/>
      <c r="C27" s="268"/>
      <c r="D27" s="268"/>
      <c r="E27" s="268"/>
      <c r="F27" s="269"/>
      <c r="G27" s="27">
        <v>20</v>
      </c>
      <c r="H27" s="46">
        <f>H24+H25+H26</f>
        <v>9610852.1600000039</v>
      </c>
      <c r="I27" s="46">
        <f>I24+I25+I26</f>
        <v>19475763.619999994</v>
      </c>
    </row>
    <row r="28" spans="1:9" x14ac:dyDescent="0.2">
      <c r="A28" s="270" t="s">
        <v>229</v>
      </c>
      <c r="B28" s="271"/>
      <c r="C28" s="271"/>
      <c r="D28" s="271"/>
      <c r="E28" s="271"/>
      <c r="F28" s="271"/>
      <c r="G28" s="271"/>
      <c r="H28" s="271"/>
      <c r="I28" s="272"/>
    </row>
    <row r="29" spans="1:9" ht="30.6" customHeight="1" x14ac:dyDescent="0.2">
      <c r="A29" s="273" t="s">
        <v>230</v>
      </c>
      <c r="B29" s="274"/>
      <c r="C29" s="274"/>
      <c r="D29" s="274"/>
      <c r="E29" s="274"/>
      <c r="F29" s="275"/>
      <c r="G29" s="24">
        <v>21</v>
      </c>
      <c r="H29" s="47">
        <v>94913.29</v>
      </c>
      <c r="I29" s="47">
        <v>2108948.79</v>
      </c>
    </row>
    <row r="30" spans="1:9" ht="12.75" customHeight="1" x14ac:dyDescent="0.2">
      <c r="A30" s="276" t="s">
        <v>231</v>
      </c>
      <c r="B30" s="277"/>
      <c r="C30" s="277"/>
      <c r="D30" s="277"/>
      <c r="E30" s="277"/>
      <c r="F30" s="278"/>
      <c r="G30" s="26">
        <v>22</v>
      </c>
      <c r="H30" s="48">
        <v>0</v>
      </c>
      <c r="I30" s="48">
        <v>0</v>
      </c>
    </row>
    <row r="31" spans="1:9" ht="12.75" customHeight="1" x14ac:dyDescent="0.2">
      <c r="A31" s="276" t="s">
        <v>232</v>
      </c>
      <c r="B31" s="277"/>
      <c r="C31" s="277"/>
      <c r="D31" s="277"/>
      <c r="E31" s="277"/>
      <c r="F31" s="278"/>
      <c r="G31" s="26">
        <v>23</v>
      </c>
      <c r="H31" s="48">
        <v>1248606.26</v>
      </c>
      <c r="I31" s="48">
        <v>896456.73</v>
      </c>
    </row>
    <row r="32" spans="1:9" ht="12.75" customHeight="1" x14ac:dyDescent="0.2">
      <c r="A32" s="276" t="s">
        <v>233</v>
      </c>
      <c r="B32" s="277"/>
      <c r="C32" s="277"/>
      <c r="D32" s="277"/>
      <c r="E32" s="277"/>
      <c r="F32" s="278"/>
      <c r="G32" s="26">
        <v>24</v>
      </c>
      <c r="H32" s="48">
        <v>0</v>
      </c>
      <c r="I32" s="48">
        <v>33545.17</v>
      </c>
    </row>
    <row r="33" spans="1:9" ht="12.75" customHeight="1" x14ac:dyDescent="0.2">
      <c r="A33" s="276" t="s">
        <v>234</v>
      </c>
      <c r="B33" s="277"/>
      <c r="C33" s="277"/>
      <c r="D33" s="277"/>
      <c r="E33" s="277"/>
      <c r="F33" s="278"/>
      <c r="G33" s="26">
        <v>25</v>
      </c>
      <c r="H33" s="48">
        <v>0</v>
      </c>
      <c r="I33" s="48">
        <v>0</v>
      </c>
    </row>
    <row r="34" spans="1:9" ht="12.75" customHeight="1" x14ac:dyDescent="0.2">
      <c r="A34" s="276" t="s">
        <v>235</v>
      </c>
      <c r="B34" s="277"/>
      <c r="C34" s="277"/>
      <c r="D34" s="277"/>
      <c r="E34" s="277"/>
      <c r="F34" s="278"/>
      <c r="G34" s="26">
        <v>26</v>
      </c>
      <c r="H34" s="48">
        <v>23502.32</v>
      </c>
      <c r="I34" s="48">
        <v>0</v>
      </c>
    </row>
    <row r="35" spans="1:9" ht="26.45" customHeight="1" x14ac:dyDescent="0.2">
      <c r="A35" s="264" t="s">
        <v>236</v>
      </c>
      <c r="B35" s="265"/>
      <c r="C35" s="265"/>
      <c r="D35" s="265"/>
      <c r="E35" s="265"/>
      <c r="F35" s="266"/>
      <c r="G35" s="25">
        <v>27</v>
      </c>
      <c r="H35" s="49">
        <f>H29+H30+H31+H32+H33+H34</f>
        <v>1367021.87</v>
      </c>
      <c r="I35" s="49">
        <f>I29+I30+I31+I32+I33+I34</f>
        <v>3038950.69</v>
      </c>
    </row>
    <row r="36" spans="1:9" ht="23.1" customHeight="1" x14ac:dyDescent="0.2">
      <c r="A36" s="276" t="s">
        <v>237</v>
      </c>
      <c r="B36" s="277"/>
      <c r="C36" s="277"/>
      <c r="D36" s="277"/>
      <c r="E36" s="277"/>
      <c r="F36" s="278"/>
      <c r="G36" s="26">
        <v>28</v>
      </c>
      <c r="H36" s="48">
        <v>-19316456.059999999</v>
      </c>
      <c r="I36" s="48">
        <v>-32631298.879999995</v>
      </c>
    </row>
    <row r="37" spans="1:9" ht="12.75" customHeight="1" x14ac:dyDescent="0.2">
      <c r="A37" s="276" t="s">
        <v>238</v>
      </c>
      <c r="B37" s="277"/>
      <c r="C37" s="277"/>
      <c r="D37" s="277"/>
      <c r="E37" s="277"/>
      <c r="F37" s="278"/>
      <c r="G37" s="26">
        <v>29</v>
      </c>
      <c r="H37" s="48">
        <v>0</v>
      </c>
      <c r="I37" s="48">
        <v>-20000000</v>
      </c>
    </row>
    <row r="38" spans="1:9" ht="12.75" customHeight="1" x14ac:dyDescent="0.2">
      <c r="A38" s="276" t="s">
        <v>239</v>
      </c>
      <c r="B38" s="277"/>
      <c r="C38" s="277"/>
      <c r="D38" s="277"/>
      <c r="E38" s="277"/>
      <c r="F38" s="278"/>
      <c r="G38" s="26">
        <v>30</v>
      </c>
      <c r="H38" s="48">
        <v>0</v>
      </c>
      <c r="I38" s="48">
        <v>-1662240.7199999997</v>
      </c>
    </row>
    <row r="39" spans="1:9" ht="12.75" customHeight="1" x14ac:dyDescent="0.2">
      <c r="A39" s="276" t="s">
        <v>240</v>
      </c>
      <c r="B39" s="277"/>
      <c r="C39" s="277"/>
      <c r="D39" s="277"/>
      <c r="E39" s="277"/>
      <c r="F39" s="278"/>
      <c r="G39" s="26">
        <v>31</v>
      </c>
      <c r="H39" s="48">
        <v>0</v>
      </c>
      <c r="I39" s="48">
        <v>0</v>
      </c>
    </row>
    <row r="40" spans="1:9" ht="12.75" customHeight="1" x14ac:dyDescent="0.2">
      <c r="A40" s="276" t="s">
        <v>241</v>
      </c>
      <c r="B40" s="277"/>
      <c r="C40" s="277"/>
      <c r="D40" s="277"/>
      <c r="E40" s="277"/>
      <c r="F40" s="278"/>
      <c r="G40" s="26">
        <v>32</v>
      </c>
      <c r="H40" s="48">
        <v>0</v>
      </c>
      <c r="I40" s="48">
        <v>0</v>
      </c>
    </row>
    <row r="41" spans="1:9" ht="24" customHeight="1" x14ac:dyDescent="0.2">
      <c r="A41" s="264" t="s">
        <v>242</v>
      </c>
      <c r="B41" s="265"/>
      <c r="C41" s="265"/>
      <c r="D41" s="265"/>
      <c r="E41" s="265"/>
      <c r="F41" s="266"/>
      <c r="G41" s="25">
        <v>33</v>
      </c>
      <c r="H41" s="49">
        <f>H36+H37+H38+H39+H40</f>
        <v>-19316456.059999999</v>
      </c>
      <c r="I41" s="49">
        <f>I36+I37+I38+I39+I40</f>
        <v>-54293539.599999994</v>
      </c>
    </row>
    <row r="42" spans="1:9" ht="29.45" customHeight="1" x14ac:dyDescent="0.2">
      <c r="A42" s="267" t="s">
        <v>243</v>
      </c>
      <c r="B42" s="268"/>
      <c r="C42" s="268"/>
      <c r="D42" s="268"/>
      <c r="E42" s="268"/>
      <c r="F42" s="269"/>
      <c r="G42" s="27">
        <v>34</v>
      </c>
      <c r="H42" s="50">
        <f>H35+H41</f>
        <v>-17949434.189999998</v>
      </c>
      <c r="I42" s="50">
        <f>I35+I41</f>
        <v>-51254588.909999996</v>
      </c>
    </row>
    <row r="43" spans="1:9" x14ac:dyDescent="0.2">
      <c r="A43" s="270" t="s">
        <v>244</v>
      </c>
      <c r="B43" s="271"/>
      <c r="C43" s="271"/>
      <c r="D43" s="271"/>
      <c r="E43" s="271"/>
      <c r="F43" s="271"/>
      <c r="G43" s="271"/>
      <c r="H43" s="271"/>
      <c r="I43" s="272"/>
    </row>
    <row r="44" spans="1:9" ht="12.75" customHeight="1" x14ac:dyDescent="0.2">
      <c r="A44" s="273" t="s">
        <v>245</v>
      </c>
      <c r="B44" s="274"/>
      <c r="C44" s="274"/>
      <c r="D44" s="274"/>
      <c r="E44" s="274"/>
      <c r="F44" s="275"/>
      <c r="G44" s="24">
        <v>35</v>
      </c>
      <c r="H44" s="47">
        <v>0</v>
      </c>
      <c r="I44" s="47">
        <v>0</v>
      </c>
    </row>
    <row r="45" spans="1:9" ht="25.35" customHeight="1" x14ac:dyDescent="0.2">
      <c r="A45" s="276" t="s">
        <v>246</v>
      </c>
      <c r="B45" s="277"/>
      <c r="C45" s="277"/>
      <c r="D45" s="277"/>
      <c r="E45" s="277"/>
      <c r="F45" s="278"/>
      <c r="G45" s="26">
        <v>36</v>
      </c>
      <c r="H45" s="48">
        <v>0</v>
      </c>
      <c r="I45" s="48">
        <v>0</v>
      </c>
    </row>
    <row r="46" spans="1:9" ht="12.75" customHeight="1" x14ac:dyDescent="0.2">
      <c r="A46" s="276" t="s">
        <v>247</v>
      </c>
      <c r="B46" s="277"/>
      <c r="C46" s="277"/>
      <c r="D46" s="277"/>
      <c r="E46" s="277"/>
      <c r="F46" s="278"/>
      <c r="G46" s="26">
        <v>37</v>
      </c>
      <c r="H46" s="48">
        <v>0</v>
      </c>
      <c r="I46" s="48">
        <v>0</v>
      </c>
    </row>
    <row r="47" spans="1:9" ht="12.75" customHeight="1" x14ac:dyDescent="0.2">
      <c r="A47" s="276" t="s">
        <v>248</v>
      </c>
      <c r="B47" s="277"/>
      <c r="C47" s="277"/>
      <c r="D47" s="277"/>
      <c r="E47" s="277"/>
      <c r="F47" s="278"/>
      <c r="G47" s="26">
        <v>38</v>
      </c>
      <c r="H47" s="48">
        <v>0</v>
      </c>
      <c r="I47" s="48">
        <v>0</v>
      </c>
    </row>
    <row r="48" spans="1:9" ht="22.35" customHeight="1" x14ac:dyDescent="0.2">
      <c r="A48" s="264" t="s">
        <v>249</v>
      </c>
      <c r="B48" s="265"/>
      <c r="C48" s="265"/>
      <c r="D48" s="265"/>
      <c r="E48" s="265"/>
      <c r="F48" s="266"/>
      <c r="G48" s="25">
        <v>39</v>
      </c>
      <c r="H48" s="49">
        <f>H44+H45+H46+H47</f>
        <v>0</v>
      </c>
      <c r="I48" s="49">
        <f>I44+I45+I46+I47</f>
        <v>0</v>
      </c>
    </row>
    <row r="49" spans="1:9" ht="24.6" customHeight="1" x14ac:dyDescent="0.2">
      <c r="A49" s="276" t="s">
        <v>389</v>
      </c>
      <c r="B49" s="277"/>
      <c r="C49" s="277"/>
      <c r="D49" s="277"/>
      <c r="E49" s="277"/>
      <c r="F49" s="278"/>
      <c r="G49" s="26">
        <v>40</v>
      </c>
      <c r="H49" s="48">
        <v>0</v>
      </c>
      <c r="I49" s="48">
        <v>0</v>
      </c>
    </row>
    <row r="50" spans="1:9" ht="12.75" customHeight="1" x14ac:dyDescent="0.2">
      <c r="A50" s="276" t="s">
        <v>250</v>
      </c>
      <c r="B50" s="277"/>
      <c r="C50" s="277"/>
      <c r="D50" s="277"/>
      <c r="E50" s="277"/>
      <c r="F50" s="278"/>
      <c r="G50" s="26">
        <v>41</v>
      </c>
      <c r="H50" s="48">
        <v>-19000</v>
      </c>
      <c r="I50" s="48">
        <v>0</v>
      </c>
    </row>
    <row r="51" spans="1:9" ht="12.75" customHeight="1" x14ac:dyDescent="0.2">
      <c r="A51" s="276" t="s">
        <v>251</v>
      </c>
      <c r="B51" s="277"/>
      <c r="C51" s="277"/>
      <c r="D51" s="277"/>
      <c r="E51" s="277"/>
      <c r="F51" s="278"/>
      <c r="G51" s="26">
        <v>42</v>
      </c>
      <c r="H51" s="48">
        <v>0</v>
      </c>
      <c r="I51" s="48">
        <v>0</v>
      </c>
    </row>
    <row r="52" spans="1:9" ht="23.1" customHeight="1" x14ac:dyDescent="0.2">
      <c r="A52" s="276" t="s">
        <v>252</v>
      </c>
      <c r="B52" s="277"/>
      <c r="C52" s="277"/>
      <c r="D52" s="277"/>
      <c r="E52" s="277"/>
      <c r="F52" s="278"/>
      <c r="G52" s="26">
        <v>43</v>
      </c>
      <c r="H52" s="48">
        <v>0</v>
      </c>
      <c r="I52" s="48">
        <v>0</v>
      </c>
    </row>
    <row r="53" spans="1:9" ht="12.75" customHeight="1" x14ac:dyDescent="0.2">
      <c r="A53" s="276" t="s">
        <v>253</v>
      </c>
      <c r="B53" s="277"/>
      <c r="C53" s="277"/>
      <c r="D53" s="277"/>
      <c r="E53" s="277"/>
      <c r="F53" s="278"/>
      <c r="G53" s="26">
        <v>44</v>
      </c>
      <c r="H53" s="48">
        <v>0</v>
      </c>
      <c r="I53" s="48">
        <v>-4363988.3</v>
      </c>
    </row>
    <row r="54" spans="1:9" ht="30.6" customHeight="1" x14ac:dyDescent="0.2">
      <c r="A54" s="264" t="s">
        <v>254</v>
      </c>
      <c r="B54" s="265"/>
      <c r="C54" s="265"/>
      <c r="D54" s="265"/>
      <c r="E54" s="265"/>
      <c r="F54" s="266"/>
      <c r="G54" s="25">
        <v>45</v>
      </c>
      <c r="H54" s="49">
        <f>H49+H50+H51+H52+H53</f>
        <v>-19000</v>
      </c>
      <c r="I54" s="49">
        <f>I49+I50+I51+I52+I53</f>
        <v>-4363988.3</v>
      </c>
    </row>
    <row r="55" spans="1:9" ht="29.45" customHeight="1" x14ac:dyDescent="0.2">
      <c r="A55" s="279" t="s">
        <v>255</v>
      </c>
      <c r="B55" s="280"/>
      <c r="C55" s="280"/>
      <c r="D55" s="280"/>
      <c r="E55" s="280"/>
      <c r="F55" s="281"/>
      <c r="G55" s="25">
        <v>46</v>
      </c>
      <c r="H55" s="49">
        <f>H48+H54</f>
        <v>-19000</v>
      </c>
      <c r="I55" s="49">
        <f>I48+I54</f>
        <v>-4363988.3</v>
      </c>
    </row>
    <row r="56" spans="1:9" x14ac:dyDescent="0.2">
      <c r="A56" s="276" t="s">
        <v>256</v>
      </c>
      <c r="B56" s="277"/>
      <c r="C56" s="277"/>
      <c r="D56" s="277"/>
      <c r="E56" s="277"/>
      <c r="F56" s="278"/>
      <c r="G56" s="26">
        <v>47</v>
      </c>
      <c r="H56" s="48">
        <v>-2013914.98</v>
      </c>
      <c r="I56" s="48">
        <v>-297587.71999999997</v>
      </c>
    </row>
    <row r="57" spans="1:9" ht="26.45" customHeight="1" x14ac:dyDescent="0.2">
      <c r="A57" s="279" t="s">
        <v>257</v>
      </c>
      <c r="B57" s="280"/>
      <c r="C57" s="280"/>
      <c r="D57" s="280"/>
      <c r="E57" s="280"/>
      <c r="F57" s="281"/>
      <c r="G57" s="25">
        <v>48</v>
      </c>
      <c r="H57" s="49">
        <f>H27+H42+H55+H56</f>
        <v>-10371497.009999994</v>
      </c>
      <c r="I57" s="49">
        <f>I27+I42+I55+I56</f>
        <v>-36440401.310000002</v>
      </c>
    </row>
    <row r="58" spans="1:9" x14ac:dyDescent="0.2">
      <c r="A58" s="282" t="s">
        <v>258</v>
      </c>
      <c r="B58" s="283"/>
      <c r="C58" s="283"/>
      <c r="D58" s="283"/>
      <c r="E58" s="283"/>
      <c r="F58" s="284"/>
      <c r="G58" s="26">
        <v>49</v>
      </c>
      <c r="H58" s="48">
        <v>145085837.80000001</v>
      </c>
      <c r="I58" s="48">
        <v>182442832.53999999</v>
      </c>
    </row>
    <row r="59" spans="1:9" ht="31.35" customHeight="1" x14ac:dyDescent="0.2">
      <c r="A59" s="267" t="s">
        <v>259</v>
      </c>
      <c r="B59" s="268"/>
      <c r="C59" s="268"/>
      <c r="D59" s="268"/>
      <c r="E59" s="268"/>
      <c r="F59" s="269"/>
      <c r="G59" s="27">
        <v>50</v>
      </c>
      <c r="H59" s="50">
        <f>H57+H58</f>
        <v>134714340.79000002</v>
      </c>
      <c r="I59" s="50">
        <f>I57+I58</f>
        <v>146002431.22999999</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140625" style="17"/>
    <col min="8" max="9" width="22.140625" style="36" customWidth="1"/>
    <col min="10" max="10" width="12" style="17" bestFit="1" customWidth="1"/>
    <col min="11" max="11" width="10.42578125" style="17" bestFit="1" customWidth="1"/>
    <col min="12" max="12" width="12.42578125" style="17" bestFit="1" customWidth="1"/>
    <col min="13" max="263" width="9.140625" style="17"/>
    <col min="264" max="265" width="9.85546875" style="17" bestFit="1" customWidth="1"/>
    <col min="266" max="266" width="12" style="17" bestFit="1" customWidth="1"/>
    <col min="267" max="267" width="10.42578125" style="17" bestFit="1" customWidth="1"/>
    <col min="268" max="268" width="12.42578125" style="17" bestFit="1" customWidth="1"/>
    <col min="269" max="519" width="9.140625" style="17"/>
    <col min="520" max="521" width="9.85546875" style="17" bestFit="1" customWidth="1"/>
    <col min="522" max="522" width="12" style="17" bestFit="1" customWidth="1"/>
    <col min="523" max="523" width="10.42578125" style="17" bestFit="1" customWidth="1"/>
    <col min="524" max="524" width="12.42578125" style="17" bestFit="1" customWidth="1"/>
    <col min="525" max="775" width="9.140625" style="17"/>
    <col min="776" max="777" width="9.85546875" style="17" bestFit="1" customWidth="1"/>
    <col min="778" max="778" width="12" style="17" bestFit="1" customWidth="1"/>
    <col min="779" max="779" width="10.42578125" style="17" bestFit="1" customWidth="1"/>
    <col min="780" max="780" width="12.42578125" style="17" bestFit="1" customWidth="1"/>
    <col min="781" max="1031" width="9.140625" style="17"/>
    <col min="1032" max="1033" width="9.85546875" style="17" bestFit="1" customWidth="1"/>
    <col min="1034" max="1034" width="12" style="17" bestFit="1" customWidth="1"/>
    <col min="1035" max="1035" width="10.42578125" style="17" bestFit="1" customWidth="1"/>
    <col min="1036" max="1036" width="12.42578125" style="17" bestFit="1" customWidth="1"/>
    <col min="1037" max="1287" width="9.140625" style="17"/>
    <col min="1288" max="1289" width="9.85546875" style="17" bestFit="1" customWidth="1"/>
    <col min="1290" max="1290" width="12" style="17" bestFit="1" customWidth="1"/>
    <col min="1291" max="1291" width="10.42578125" style="17" bestFit="1" customWidth="1"/>
    <col min="1292" max="1292" width="12.42578125" style="17" bestFit="1" customWidth="1"/>
    <col min="1293" max="1543" width="9.140625" style="17"/>
    <col min="1544" max="1545" width="9.85546875" style="17" bestFit="1" customWidth="1"/>
    <col min="1546" max="1546" width="12" style="17" bestFit="1" customWidth="1"/>
    <col min="1547" max="1547" width="10.42578125" style="17" bestFit="1" customWidth="1"/>
    <col min="1548" max="1548" width="12.42578125" style="17" bestFit="1" customWidth="1"/>
    <col min="1549" max="1799" width="9.140625" style="17"/>
    <col min="1800" max="1801" width="9.85546875" style="17" bestFit="1" customWidth="1"/>
    <col min="1802" max="1802" width="12" style="17" bestFit="1" customWidth="1"/>
    <col min="1803" max="1803" width="10.42578125" style="17" bestFit="1" customWidth="1"/>
    <col min="1804" max="1804" width="12.42578125" style="17" bestFit="1" customWidth="1"/>
    <col min="1805" max="2055" width="9.140625" style="17"/>
    <col min="2056" max="2057" width="9.85546875" style="17" bestFit="1" customWidth="1"/>
    <col min="2058" max="2058" width="12" style="17" bestFit="1" customWidth="1"/>
    <col min="2059" max="2059" width="10.42578125" style="17" bestFit="1" customWidth="1"/>
    <col min="2060" max="2060" width="12.42578125" style="17" bestFit="1" customWidth="1"/>
    <col min="2061" max="2311" width="9.140625" style="17"/>
    <col min="2312" max="2313" width="9.85546875" style="17" bestFit="1" customWidth="1"/>
    <col min="2314" max="2314" width="12" style="17" bestFit="1" customWidth="1"/>
    <col min="2315" max="2315" width="10.42578125" style="17" bestFit="1" customWidth="1"/>
    <col min="2316" max="2316" width="12.42578125" style="17" bestFit="1" customWidth="1"/>
    <col min="2317" max="2567" width="9.140625" style="17"/>
    <col min="2568" max="2569" width="9.85546875" style="17" bestFit="1" customWidth="1"/>
    <col min="2570" max="2570" width="12" style="17" bestFit="1" customWidth="1"/>
    <col min="2571" max="2571" width="10.42578125" style="17" bestFit="1" customWidth="1"/>
    <col min="2572" max="2572" width="12.42578125" style="17" bestFit="1" customWidth="1"/>
    <col min="2573" max="2823" width="9.140625" style="17"/>
    <col min="2824" max="2825" width="9.85546875" style="17" bestFit="1" customWidth="1"/>
    <col min="2826" max="2826" width="12" style="17" bestFit="1" customWidth="1"/>
    <col min="2827" max="2827" width="10.42578125" style="17" bestFit="1" customWidth="1"/>
    <col min="2828" max="2828" width="12.42578125" style="17" bestFit="1" customWidth="1"/>
    <col min="2829" max="3079" width="9.140625" style="17"/>
    <col min="3080" max="3081" width="9.85546875" style="17" bestFit="1" customWidth="1"/>
    <col min="3082" max="3082" width="12" style="17" bestFit="1" customWidth="1"/>
    <col min="3083" max="3083" width="10.42578125" style="17" bestFit="1" customWidth="1"/>
    <col min="3084" max="3084" width="12.42578125" style="17" bestFit="1" customWidth="1"/>
    <col min="3085" max="3335" width="9.140625" style="17"/>
    <col min="3336" max="3337" width="9.85546875" style="17" bestFit="1" customWidth="1"/>
    <col min="3338" max="3338" width="12" style="17" bestFit="1" customWidth="1"/>
    <col min="3339" max="3339" width="10.42578125" style="17" bestFit="1" customWidth="1"/>
    <col min="3340" max="3340" width="12.42578125" style="17" bestFit="1" customWidth="1"/>
    <col min="3341" max="3591" width="9.140625" style="17"/>
    <col min="3592" max="3593" width="9.85546875" style="17" bestFit="1" customWidth="1"/>
    <col min="3594" max="3594" width="12" style="17" bestFit="1" customWidth="1"/>
    <col min="3595" max="3595" width="10.42578125" style="17" bestFit="1" customWidth="1"/>
    <col min="3596" max="3596" width="12.42578125" style="17" bestFit="1" customWidth="1"/>
    <col min="3597" max="3847" width="9.140625" style="17"/>
    <col min="3848" max="3849" width="9.85546875" style="17" bestFit="1" customWidth="1"/>
    <col min="3850" max="3850" width="12" style="17" bestFit="1" customWidth="1"/>
    <col min="3851" max="3851" width="10.42578125" style="17" bestFit="1" customWidth="1"/>
    <col min="3852" max="3852" width="12.42578125" style="17" bestFit="1" customWidth="1"/>
    <col min="3853" max="4103" width="9.140625" style="17"/>
    <col min="4104" max="4105" width="9.85546875" style="17" bestFit="1" customWidth="1"/>
    <col min="4106" max="4106" width="12" style="17" bestFit="1" customWidth="1"/>
    <col min="4107" max="4107" width="10.42578125" style="17" bestFit="1" customWidth="1"/>
    <col min="4108" max="4108" width="12.42578125" style="17" bestFit="1" customWidth="1"/>
    <col min="4109" max="4359" width="9.140625" style="17"/>
    <col min="4360" max="4361" width="9.85546875" style="17" bestFit="1" customWidth="1"/>
    <col min="4362" max="4362" width="12" style="17" bestFit="1" customWidth="1"/>
    <col min="4363" max="4363" width="10.42578125" style="17" bestFit="1" customWidth="1"/>
    <col min="4364" max="4364" width="12.42578125" style="17" bestFit="1" customWidth="1"/>
    <col min="4365" max="4615" width="9.140625" style="17"/>
    <col min="4616" max="4617" width="9.85546875" style="17" bestFit="1" customWidth="1"/>
    <col min="4618" max="4618" width="12" style="17" bestFit="1" customWidth="1"/>
    <col min="4619" max="4619" width="10.42578125" style="17" bestFit="1" customWidth="1"/>
    <col min="4620" max="4620" width="12.42578125" style="17" bestFit="1" customWidth="1"/>
    <col min="4621" max="4871" width="9.140625" style="17"/>
    <col min="4872" max="4873" width="9.85546875" style="17" bestFit="1" customWidth="1"/>
    <col min="4874" max="4874" width="12" style="17" bestFit="1" customWidth="1"/>
    <col min="4875" max="4875" width="10.42578125" style="17" bestFit="1" customWidth="1"/>
    <col min="4876" max="4876" width="12.42578125" style="17" bestFit="1" customWidth="1"/>
    <col min="4877" max="5127" width="9.140625" style="17"/>
    <col min="5128" max="5129" width="9.85546875" style="17" bestFit="1" customWidth="1"/>
    <col min="5130" max="5130" width="12" style="17" bestFit="1" customWidth="1"/>
    <col min="5131" max="5131" width="10.42578125" style="17" bestFit="1" customWidth="1"/>
    <col min="5132" max="5132" width="12.42578125" style="17" bestFit="1" customWidth="1"/>
    <col min="5133" max="5383" width="9.140625" style="17"/>
    <col min="5384" max="5385" width="9.85546875" style="17" bestFit="1" customWidth="1"/>
    <col min="5386" max="5386" width="12" style="17" bestFit="1" customWidth="1"/>
    <col min="5387" max="5387" width="10.42578125" style="17" bestFit="1" customWidth="1"/>
    <col min="5388" max="5388" width="12.42578125" style="17" bestFit="1" customWidth="1"/>
    <col min="5389" max="5639" width="9.140625" style="17"/>
    <col min="5640" max="5641" width="9.85546875" style="17" bestFit="1" customWidth="1"/>
    <col min="5642" max="5642" width="12" style="17" bestFit="1" customWidth="1"/>
    <col min="5643" max="5643" width="10.42578125" style="17" bestFit="1" customWidth="1"/>
    <col min="5644" max="5644" width="12.42578125" style="17" bestFit="1" customWidth="1"/>
    <col min="5645" max="5895" width="9.140625" style="17"/>
    <col min="5896" max="5897" width="9.85546875" style="17" bestFit="1" customWidth="1"/>
    <col min="5898" max="5898" width="12" style="17" bestFit="1" customWidth="1"/>
    <col min="5899" max="5899" width="10.42578125" style="17" bestFit="1" customWidth="1"/>
    <col min="5900" max="5900" width="12.42578125" style="17" bestFit="1" customWidth="1"/>
    <col min="5901" max="6151" width="9.140625" style="17"/>
    <col min="6152" max="6153" width="9.85546875" style="17" bestFit="1" customWidth="1"/>
    <col min="6154" max="6154" width="12" style="17" bestFit="1" customWidth="1"/>
    <col min="6155" max="6155" width="10.42578125" style="17" bestFit="1" customWidth="1"/>
    <col min="6156" max="6156" width="12.42578125" style="17" bestFit="1" customWidth="1"/>
    <col min="6157" max="6407" width="9.140625" style="17"/>
    <col min="6408" max="6409" width="9.85546875" style="17" bestFit="1" customWidth="1"/>
    <col min="6410" max="6410" width="12" style="17" bestFit="1" customWidth="1"/>
    <col min="6411" max="6411" width="10.42578125" style="17" bestFit="1" customWidth="1"/>
    <col min="6412" max="6412" width="12.42578125" style="17" bestFit="1" customWidth="1"/>
    <col min="6413" max="6663" width="9.140625" style="17"/>
    <col min="6664" max="6665" width="9.85546875" style="17" bestFit="1" customWidth="1"/>
    <col min="6666" max="6666" width="12" style="17" bestFit="1" customWidth="1"/>
    <col min="6667" max="6667" width="10.42578125" style="17" bestFit="1" customWidth="1"/>
    <col min="6668" max="6668" width="12.42578125" style="17" bestFit="1" customWidth="1"/>
    <col min="6669" max="6919" width="9.140625" style="17"/>
    <col min="6920" max="6921" width="9.85546875" style="17" bestFit="1" customWidth="1"/>
    <col min="6922" max="6922" width="12" style="17" bestFit="1" customWidth="1"/>
    <col min="6923" max="6923" width="10.42578125" style="17" bestFit="1" customWidth="1"/>
    <col min="6924" max="6924" width="12.42578125" style="17" bestFit="1" customWidth="1"/>
    <col min="6925" max="7175" width="9.140625" style="17"/>
    <col min="7176" max="7177" width="9.85546875" style="17" bestFit="1" customWidth="1"/>
    <col min="7178" max="7178" width="12" style="17" bestFit="1" customWidth="1"/>
    <col min="7179" max="7179" width="10.42578125" style="17" bestFit="1" customWidth="1"/>
    <col min="7180" max="7180" width="12.42578125" style="17" bestFit="1" customWidth="1"/>
    <col min="7181" max="7431" width="9.140625" style="17"/>
    <col min="7432" max="7433" width="9.85546875" style="17" bestFit="1" customWidth="1"/>
    <col min="7434" max="7434" width="12" style="17" bestFit="1" customWidth="1"/>
    <col min="7435" max="7435" width="10.42578125" style="17" bestFit="1" customWidth="1"/>
    <col min="7436" max="7436" width="12.42578125" style="17" bestFit="1" customWidth="1"/>
    <col min="7437" max="7687" width="9.140625" style="17"/>
    <col min="7688" max="7689" width="9.85546875" style="17" bestFit="1" customWidth="1"/>
    <col min="7690" max="7690" width="12" style="17" bestFit="1" customWidth="1"/>
    <col min="7691" max="7691" width="10.42578125" style="17" bestFit="1" customWidth="1"/>
    <col min="7692" max="7692" width="12.42578125" style="17" bestFit="1" customWidth="1"/>
    <col min="7693" max="7943" width="9.140625" style="17"/>
    <col min="7944" max="7945" width="9.85546875" style="17" bestFit="1" customWidth="1"/>
    <col min="7946" max="7946" width="12" style="17" bestFit="1" customWidth="1"/>
    <col min="7947" max="7947" width="10.42578125" style="17" bestFit="1" customWidth="1"/>
    <col min="7948" max="7948" width="12.42578125" style="17" bestFit="1" customWidth="1"/>
    <col min="7949" max="8199" width="9.140625" style="17"/>
    <col min="8200" max="8201" width="9.85546875" style="17" bestFit="1" customWidth="1"/>
    <col min="8202" max="8202" width="12" style="17" bestFit="1" customWidth="1"/>
    <col min="8203" max="8203" width="10.42578125" style="17" bestFit="1" customWidth="1"/>
    <col min="8204" max="8204" width="12.42578125" style="17" bestFit="1" customWidth="1"/>
    <col min="8205" max="8455" width="9.140625" style="17"/>
    <col min="8456" max="8457" width="9.85546875" style="17" bestFit="1" customWidth="1"/>
    <col min="8458" max="8458" width="12" style="17" bestFit="1" customWidth="1"/>
    <col min="8459" max="8459" width="10.42578125" style="17" bestFit="1" customWidth="1"/>
    <col min="8460" max="8460" width="12.42578125" style="17" bestFit="1" customWidth="1"/>
    <col min="8461" max="8711" width="9.140625" style="17"/>
    <col min="8712" max="8713" width="9.85546875" style="17" bestFit="1" customWidth="1"/>
    <col min="8714" max="8714" width="12" style="17" bestFit="1" customWidth="1"/>
    <col min="8715" max="8715" width="10.42578125" style="17" bestFit="1" customWidth="1"/>
    <col min="8716" max="8716" width="12.42578125" style="17" bestFit="1" customWidth="1"/>
    <col min="8717" max="8967" width="9.140625" style="17"/>
    <col min="8968" max="8969" width="9.85546875" style="17" bestFit="1" customWidth="1"/>
    <col min="8970" max="8970" width="12" style="17" bestFit="1" customWidth="1"/>
    <col min="8971" max="8971" width="10.42578125" style="17" bestFit="1" customWidth="1"/>
    <col min="8972" max="8972" width="12.42578125" style="17" bestFit="1" customWidth="1"/>
    <col min="8973" max="9223" width="9.140625" style="17"/>
    <col min="9224" max="9225" width="9.85546875" style="17" bestFit="1" customWidth="1"/>
    <col min="9226" max="9226" width="12" style="17" bestFit="1" customWidth="1"/>
    <col min="9227" max="9227" width="10.42578125" style="17" bestFit="1" customWidth="1"/>
    <col min="9228" max="9228" width="12.42578125" style="17" bestFit="1" customWidth="1"/>
    <col min="9229" max="9479" width="9.140625" style="17"/>
    <col min="9480" max="9481" width="9.85546875" style="17" bestFit="1" customWidth="1"/>
    <col min="9482" max="9482" width="12" style="17" bestFit="1" customWidth="1"/>
    <col min="9483" max="9483" width="10.42578125" style="17" bestFit="1" customWidth="1"/>
    <col min="9484" max="9484" width="12.42578125" style="17" bestFit="1" customWidth="1"/>
    <col min="9485" max="9735" width="9.140625" style="17"/>
    <col min="9736" max="9737" width="9.85546875" style="17" bestFit="1" customWidth="1"/>
    <col min="9738" max="9738" width="12" style="17" bestFit="1" customWidth="1"/>
    <col min="9739" max="9739" width="10.42578125" style="17" bestFit="1" customWidth="1"/>
    <col min="9740" max="9740" width="12.42578125" style="17" bestFit="1" customWidth="1"/>
    <col min="9741" max="9991" width="9.140625" style="17"/>
    <col min="9992" max="9993" width="9.85546875" style="17" bestFit="1" customWidth="1"/>
    <col min="9994" max="9994" width="12" style="17" bestFit="1" customWidth="1"/>
    <col min="9995" max="9995" width="10.42578125" style="17" bestFit="1" customWidth="1"/>
    <col min="9996" max="9996" width="12.42578125" style="17" bestFit="1" customWidth="1"/>
    <col min="9997" max="10247" width="9.140625" style="17"/>
    <col min="10248" max="10249" width="9.85546875" style="17" bestFit="1" customWidth="1"/>
    <col min="10250" max="10250" width="12" style="17" bestFit="1" customWidth="1"/>
    <col min="10251" max="10251" width="10.42578125" style="17" bestFit="1" customWidth="1"/>
    <col min="10252" max="10252" width="12.42578125" style="17" bestFit="1" customWidth="1"/>
    <col min="10253" max="10503" width="9.140625" style="17"/>
    <col min="10504" max="10505" width="9.85546875" style="17" bestFit="1" customWidth="1"/>
    <col min="10506" max="10506" width="12" style="17" bestFit="1" customWidth="1"/>
    <col min="10507" max="10507" width="10.42578125" style="17" bestFit="1" customWidth="1"/>
    <col min="10508" max="10508" width="12.42578125" style="17" bestFit="1" customWidth="1"/>
    <col min="10509" max="10759" width="9.140625" style="17"/>
    <col min="10760" max="10761" width="9.85546875" style="17" bestFit="1" customWidth="1"/>
    <col min="10762" max="10762" width="12" style="17" bestFit="1" customWidth="1"/>
    <col min="10763" max="10763" width="10.42578125" style="17" bestFit="1" customWidth="1"/>
    <col min="10764" max="10764" width="12.42578125" style="17" bestFit="1" customWidth="1"/>
    <col min="10765" max="11015" width="9.140625" style="17"/>
    <col min="11016" max="11017" width="9.85546875" style="17" bestFit="1" customWidth="1"/>
    <col min="11018" max="11018" width="12" style="17" bestFit="1" customWidth="1"/>
    <col min="11019" max="11019" width="10.42578125" style="17" bestFit="1" customWidth="1"/>
    <col min="11020" max="11020" width="12.42578125" style="17" bestFit="1" customWidth="1"/>
    <col min="11021" max="11271" width="9.140625" style="17"/>
    <col min="11272" max="11273" width="9.85546875" style="17" bestFit="1" customWidth="1"/>
    <col min="11274" max="11274" width="12" style="17" bestFit="1" customWidth="1"/>
    <col min="11275" max="11275" width="10.42578125" style="17" bestFit="1" customWidth="1"/>
    <col min="11276" max="11276" width="12.42578125" style="17" bestFit="1" customWidth="1"/>
    <col min="11277" max="11527" width="9.140625" style="17"/>
    <col min="11528" max="11529" width="9.85546875" style="17" bestFit="1" customWidth="1"/>
    <col min="11530" max="11530" width="12" style="17" bestFit="1" customWidth="1"/>
    <col min="11531" max="11531" width="10.42578125" style="17" bestFit="1" customWidth="1"/>
    <col min="11532" max="11532" width="12.42578125" style="17" bestFit="1" customWidth="1"/>
    <col min="11533" max="11783" width="9.140625" style="17"/>
    <col min="11784" max="11785" width="9.85546875" style="17" bestFit="1" customWidth="1"/>
    <col min="11786" max="11786" width="12" style="17" bestFit="1" customWidth="1"/>
    <col min="11787" max="11787" width="10.42578125" style="17" bestFit="1" customWidth="1"/>
    <col min="11788" max="11788" width="12.42578125" style="17" bestFit="1" customWidth="1"/>
    <col min="11789" max="12039" width="9.140625" style="17"/>
    <col min="12040" max="12041" width="9.85546875" style="17" bestFit="1" customWidth="1"/>
    <col min="12042" max="12042" width="12" style="17" bestFit="1" customWidth="1"/>
    <col min="12043" max="12043" width="10.42578125" style="17" bestFit="1" customWidth="1"/>
    <col min="12044" max="12044" width="12.42578125" style="17" bestFit="1" customWidth="1"/>
    <col min="12045" max="12295" width="9.140625" style="17"/>
    <col min="12296" max="12297" width="9.85546875" style="17" bestFit="1" customWidth="1"/>
    <col min="12298" max="12298" width="12" style="17" bestFit="1" customWidth="1"/>
    <col min="12299" max="12299" width="10.42578125" style="17" bestFit="1" customWidth="1"/>
    <col min="12300" max="12300" width="12.42578125" style="17" bestFit="1" customWidth="1"/>
    <col min="12301" max="12551" width="9.140625" style="17"/>
    <col min="12552" max="12553" width="9.85546875" style="17" bestFit="1" customWidth="1"/>
    <col min="12554" max="12554" width="12" style="17" bestFit="1" customWidth="1"/>
    <col min="12555" max="12555" width="10.42578125" style="17" bestFit="1" customWidth="1"/>
    <col min="12556" max="12556" width="12.42578125" style="17" bestFit="1" customWidth="1"/>
    <col min="12557" max="12807" width="9.140625" style="17"/>
    <col min="12808" max="12809" width="9.85546875" style="17" bestFit="1" customWidth="1"/>
    <col min="12810" max="12810" width="12" style="17" bestFit="1" customWidth="1"/>
    <col min="12811" max="12811" width="10.42578125" style="17" bestFit="1" customWidth="1"/>
    <col min="12812" max="12812" width="12.42578125" style="17" bestFit="1" customWidth="1"/>
    <col min="12813" max="13063" width="9.140625" style="17"/>
    <col min="13064" max="13065" width="9.85546875" style="17" bestFit="1" customWidth="1"/>
    <col min="13066" max="13066" width="12" style="17" bestFit="1" customWidth="1"/>
    <col min="13067" max="13067" width="10.42578125" style="17" bestFit="1" customWidth="1"/>
    <col min="13068" max="13068" width="12.42578125" style="17" bestFit="1" customWidth="1"/>
    <col min="13069" max="13319" width="9.140625" style="17"/>
    <col min="13320" max="13321" width="9.85546875" style="17" bestFit="1" customWidth="1"/>
    <col min="13322" max="13322" width="12" style="17" bestFit="1" customWidth="1"/>
    <col min="13323" max="13323" width="10.42578125" style="17" bestFit="1" customWidth="1"/>
    <col min="13324" max="13324" width="12.42578125" style="17" bestFit="1" customWidth="1"/>
    <col min="13325" max="13575" width="9.140625" style="17"/>
    <col min="13576" max="13577" width="9.85546875" style="17" bestFit="1" customWidth="1"/>
    <col min="13578" max="13578" width="12" style="17" bestFit="1" customWidth="1"/>
    <col min="13579" max="13579" width="10.42578125" style="17" bestFit="1" customWidth="1"/>
    <col min="13580" max="13580" width="12.42578125" style="17" bestFit="1" customWidth="1"/>
    <col min="13581" max="13831" width="9.140625" style="17"/>
    <col min="13832" max="13833" width="9.85546875" style="17" bestFit="1" customWidth="1"/>
    <col min="13834" max="13834" width="12" style="17" bestFit="1" customWidth="1"/>
    <col min="13835" max="13835" width="10.42578125" style="17" bestFit="1" customWidth="1"/>
    <col min="13836" max="13836" width="12.42578125" style="17" bestFit="1" customWidth="1"/>
    <col min="13837" max="14087" width="9.140625" style="17"/>
    <col min="14088" max="14089" width="9.85546875" style="17" bestFit="1" customWidth="1"/>
    <col min="14090" max="14090" width="12" style="17" bestFit="1" customWidth="1"/>
    <col min="14091" max="14091" width="10.42578125" style="17" bestFit="1" customWidth="1"/>
    <col min="14092" max="14092" width="12.42578125" style="17" bestFit="1" customWidth="1"/>
    <col min="14093" max="14343" width="9.140625" style="17"/>
    <col min="14344" max="14345" width="9.85546875" style="17" bestFit="1" customWidth="1"/>
    <col min="14346" max="14346" width="12" style="17" bestFit="1" customWidth="1"/>
    <col min="14347" max="14347" width="10.42578125" style="17" bestFit="1" customWidth="1"/>
    <col min="14348" max="14348" width="12.42578125" style="17" bestFit="1" customWidth="1"/>
    <col min="14349" max="14599" width="9.140625" style="17"/>
    <col min="14600" max="14601" width="9.85546875" style="17" bestFit="1" customWidth="1"/>
    <col min="14602" max="14602" width="12" style="17" bestFit="1" customWidth="1"/>
    <col min="14603" max="14603" width="10.42578125" style="17" bestFit="1" customWidth="1"/>
    <col min="14604" max="14604" width="12.42578125" style="17" bestFit="1" customWidth="1"/>
    <col min="14605" max="14855" width="9.140625" style="17"/>
    <col min="14856" max="14857" width="9.85546875" style="17" bestFit="1" customWidth="1"/>
    <col min="14858" max="14858" width="12" style="17" bestFit="1" customWidth="1"/>
    <col min="14859" max="14859" width="10.42578125" style="17" bestFit="1" customWidth="1"/>
    <col min="14860" max="14860" width="12.42578125" style="17" bestFit="1" customWidth="1"/>
    <col min="14861" max="15111" width="9.140625" style="17"/>
    <col min="15112" max="15113" width="9.85546875" style="17" bestFit="1" customWidth="1"/>
    <col min="15114" max="15114" width="12" style="17" bestFit="1" customWidth="1"/>
    <col min="15115" max="15115" width="10.42578125" style="17" bestFit="1" customWidth="1"/>
    <col min="15116" max="15116" width="12.42578125" style="17" bestFit="1" customWidth="1"/>
    <col min="15117" max="15367" width="9.140625" style="17"/>
    <col min="15368" max="15369" width="9.85546875" style="17" bestFit="1" customWidth="1"/>
    <col min="15370" max="15370" width="12" style="17" bestFit="1" customWidth="1"/>
    <col min="15371" max="15371" width="10.42578125" style="17" bestFit="1" customWidth="1"/>
    <col min="15372" max="15372" width="12.42578125" style="17" bestFit="1" customWidth="1"/>
    <col min="15373" max="15623" width="9.140625" style="17"/>
    <col min="15624" max="15625" width="9.85546875" style="17" bestFit="1" customWidth="1"/>
    <col min="15626" max="15626" width="12" style="17" bestFit="1" customWidth="1"/>
    <col min="15627" max="15627" width="10.42578125" style="17" bestFit="1" customWidth="1"/>
    <col min="15628" max="15628" width="12.42578125" style="17" bestFit="1" customWidth="1"/>
    <col min="15629" max="15879" width="9.140625" style="17"/>
    <col min="15880" max="15881" width="9.85546875" style="17" bestFit="1" customWidth="1"/>
    <col min="15882" max="15882" width="12" style="17" bestFit="1" customWidth="1"/>
    <col min="15883" max="15883" width="10.42578125" style="17" bestFit="1" customWidth="1"/>
    <col min="15884" max="15884" width="12.42578125" style="17" bestFit="1" customWidth="1"/>
    <col min="15885" max="16135" width="9.140625" style="17"/>
    <col min="16136" max="16137" width="9.85546875" style="17" bestFit="1" customWidth="1"/>
    <col min="16138" max="16138" width="12" style="17" bestFit="1" customWidth="1"/>
    <col min="16139" max="16139" width="10.42578125" style="17" bestFit="1" customWidth="1"/>
    <col min="16140" max="16140" width="12.42578125" style="17" bestFit="1" customWidth="1"/>
    <col min="16141" max="16384" width="9.140625" style="17"/>
  </cols>
  <sheetData>
    <row r="1" spans="1:9" ht="12.75" customHeight="1" x14ac:dyDescent="0.2">
      <c r="A1" s="291" t="s">
        <v>260</v>
      </c>
      <c r="B1" s="292"/>
      <c r="C1" s="292"/>
      <c r="D1" s="292"/>
      <c r="E1" s="292"/>
      <c r="F1" s="292"/>
      <c r="G1" s="292"/>
      <c r="H1" s="292"/>
      <c r="I1" s="292"/>
    </row>
    <row r="2" spans="1:9" ht="12.75" customHeight="1" x14ac:dyDescent="0.2">
      <c r="A2" s="251" t="s">
        <v>458</v>
      </c>
      <c r="B2" s="227"/>
      <c r="C2" s="227"/>
      <c r="D2" s="227"/>
      <c r="E2" s="227"/>
      <c r="F2" s="227"/>
      <c r="G2" s="227"/>
      <c r="H2" s="227"/>
      <c r="I2" s="227"/>
    </row>
    <row r="3" spans="1:9" x14ac:dyDescent="0.2">
      <c r="A3" s="302" t="s">
        <v>355</v>
      </c>
      <c r="B3" s="303"/>
      <c r="C3" s="303"/>
      <c r="D3" s="303"/>
      <c r="E3" s="303"/>
      <c r="F3" s="303"/>
      <c r="G3" s="303"/>
      <c r="H3" s="303"/>
      <c r="I3" s="303"/>
    </row>
    <row r="4" spans="1:9" x14ac:dyDescent="0.2">
      <c r="A4" s="293" t="s">
        <v>459</v>
      </c>
      <c r="B4" s="231"/>
      <c r="C4" s="231"/>
      <c r="D4" s="231"/>
      <c r="E4" s="231"/>
      <c r="F4" s="231"/>
      <c r="G4" s="231"/>
      <c r="H4" s="231"/>
      <c r="I4" s="232"/>
    </row>
    <row r="5" spans="1:9" ht="24" thickBot="1" x14ac:dyDescent="0.25">
      <c r="A5" s="296" t="s">
        <v>2</v>
      </c>
      <c r="B5" s="297"/>
      <c r="C5" s="297"/>
      <c r="D5" s="297"/>
      <c r="E5" s="297"/>
      <c r="F5" s="298"/>
      <c r="G5" s="22" t="s">
        <v>107</v>
      </c>
      <c r="H5" s="41" t="s">
        <v>380</v>
      </c>
      <c r="I5" s="41" t="s">
        <v>347</v>
      </c>
    </row>
    <row r="6" spans="1:9" x14ac:dyDescent="0.2">
      <c r="A6" s="299">
        <v>1</v>
      </c>
      <c r="B6" s="300"/>
      <c r="C6" s="300"/>
      <c r="D6" s="300"/>
      <c r="E6" s="300"/>
      <c r="F6" s="301"/>
      <c r="G6" s="28">
        <v>2</v>
      </c>
      <c r="H6" s="42" t="s">
        <v>207</v>
      </c>
      <c r="I6" s="42" t="s">
        <v>208</v>
      </c>
    </row>
    <row r="7" spans="1:9" x14ac:dyDescent="0.2">
      <c r="A7" s="310" t="s">
        <v>209</v>
      </c>
      <c r="B7" s="311"/>
      <c r="C7" s="311"/>
      <c r="D7" s="311"/>
      <c r="E7" s="311"/>
      <c r="F7" s="311"/>
      <c r="G7" s="311"/>
      <c r="H7" s="311"/>
      <c r="I7" s="312"/>
    </row>
    <row r="8" spans="1:9" x14ac:dyDescent="0.2">
      <c r="A8" s="313" t="s">
        <v>261</v>
      </c>
      <c r="B8" s="313"/>
      <c r="C8" s="313"/>
      <c r="D8" s="313"/>
      <c r="E8" s="313"/>
      <c r="F8" s="313"/>
      <c r="G8" s="29">
        <v>1</v>
      </c>
      <c r="H8" s="52">
        <v>0</v>
      </c>
      <c r="I8" s="52">
        <v>0</v>
      </c>
    </row>
    <row r="9" spans="1:9" x14ac:dyDescent="0.2">
      <c r="A9" s="308" t="s">
        <v>262</v>
      </c>
      <c r="B9" s="308"/>
      <c r="C9" s="308"/>
      <c r="D9" s="308"/>
      <c r="E9" s="308"/>
      <c r="F9" s="308"/>
      <c r="G9" s="30">
        <v>2</v>
      </c>
      <c r="H9" s="53">
        <v>0</v>
      </c>
      <c r="I9" s="53">
        <v>0</v>
      </c>
    </row>
    <row r="10" spans="1:9" x14ac:dyDescent="0.2">
      <c r="A10" s="308" t="s">
        <v>263</v>
      </c>
      <c r="B10" s="308"/>
      <c r="C10" s="308"/>
      <c r="D10" s="308"/>
      <c r="E10" s="308"/>
      <c r="F10" s="308"/>
      <c r="G10" s="30">
        <v>3</v>
      </c>
      <c r="H10" s="53">
        <v>0</v>
      </c>
      <c r="I10" s="53">
        <v>0</v>
      </c>
    </row>
    <row r="11" spans="1:9" x14ac:dyDescent="0.2">
      <c r="A11" s="308" t="s">
        <v>264</v>
      </c>
      <c r="B11" s="308"/>
      <c r="C11" s="308"/>
      <c r="D11" s="308"/>
      <c r="E11" s="308"/>
      <c r="F11" s="308"/>
      <c r="G11" s="30">
        <v>4</v>
      </c>
      <c r="H11" s="53">
        <v>0</v>
      </c>
      <c r="I11" s="53">
        <v>0</v>
      </c>
    </row>
    <row r="12" spans="1:9" x14ac:dyDescent="0.2">
      <c r="A12" s="308" t="s">
        <v>265</v>
      </c>
      <c r="B12" s="308"/>
      <c r="C12" s="308"/>
      <c r="D12" s="308"/>
      <c r="E12" s="308"/>
      <c r="F12" s="308"/>
      <c r="G12" s="30">
        <v>5</v>
      </c>
      <c r="H12" s="53">
        <v>0</v>
      </c>
      <c r="I12" s="53">
        <v>0</v>
      </c>
    </row>
    <row r="13" spans="1:9" x14ac:dyDescent="0.2">
      <c r="A13" s="308" t="s">
        <v>266</v>
      </c>
      <c r="B13" s="308"/>
      <c r="C13" s="308"/>
      <c r="D13" s="308"/>
      <c r="E13" s="308"/>
      <c r="F13" s="308"/>
      <c r="G13" s="30">
        <v>6</v>
      </c>
      <c r="H13" s="53">
        <v>0</v>
      </c>
      <c r="I13" s="53">
        <v>0</v>
      </c>
    </row>
    <row r="14" spans="1:9" x14ac:dyDescent="0.2">
      <c r="A14" s="308" t="s">
        <v>267</v>
      </c>
      <c r="B14" s="308"/>
      <c r="C14" s="308"/>
      <c r="D14" s="308"/>
      <c r="E14" s="308"/>
      <c r="F14" s="308"/>
      <c r="G14" s="30">
        <v>7</v>
      </c>
      <c r="H14" s="53">
        <v>0</v>
      </c>
      <c r="I14" s="53">
        <v>0</v>
      </c>
    </row>
    <row r="15" spans="1:9" x14ac:dyDescent="0.2">
      <c r="A15" s="308" t="s">
        <v>268</v>
      </c>
      <c r="B15" s="308"/>
      <c r="C15" s="308"/>
      <c r="D15" s="308"/>
      <c r="E15" s="308"/>
      <c r="F15" s="308"/>
      <c r="G15" s="30">
        <v>8</v>
      </c>
      <c r="H15" s="53">
        <v>0</v>
      </c>
      <c r="I15" s="53">
        <v>0</v>
      </c>
    </row>
    <row r="16" spans="1:9" x14ac:dyDescent="0.2">
      <c r="A16" s="306" t="s">
        <v>269</v>
      </c>
      <c r="B16" s="306"/>
      <c r="C16" s="306"/>
      <c r="D16" s="306"/>
      <c r="E16" s="306"/>
      <c r="F16" s="306"/>
      <c r="G16" s="31">
        <v>9</v>
      </c>
      <c r="H16" s="54">
        <f>SUM(H8:H15)</f>
        <v>0</v>
      </c>
      <c r="I16" s="54">
        <f>SUM(I8:I15)</f>
        <v>0</v>
      </c>
    </row>
    <row r="17" spans="1:9" x14ac:dyDescent="0.2">
      <c r="A17" s="308" t="s">
        <v>270</v>
      </c>
      <c r="B17" s="308"/>
      <c r="C17" s="308"/>
      <c r="D17" s="308"/>
      <c r="E17" s="308"/>
      <c r="F17" s="308"/>
      <c r="G17" s="30">
        <v>10</v>
      </c>
      <c r="H17" s="53">
        <v>0</v>
      </c>
      <c r="I17" s="53">
        <v>0</v>
      </c>
    </row>
    <row r="18" spans="1:9" x14ac:dyDescent="0.2">
      <c r="A18" s="308" t="s">
        <v>271</v>
      </c>
      <c r="B18" s="308"/>
      <c r="C18" s="308"/>
      <c r="D18" s="308"/>
      <c r="E18" s="308"/>
      <c r="F18" s="308"/>
      <c r="G18" s="30">
        <v>11</v>
      </c>
      <c r="H18" s="53">
        <v>0</v>
      </c>
      <c r="I18" s="53">
        <v>0</v>
      </c>
    </row>
    <row r="19" spans="1:9" ht="27.6" customHeight="1" x14ac:dyDescent="0.2">
      <c r="A19" s="304" t="s">
        <v>272</v>
      </c>
      <c r="B19" s="304"/>
      <c r="C19" s="304"/>
      <c r="D19" s="304"/>
      <c r="E19" s="304"/>
      <c r="F19" s="304"/>
      <c r="G19" s="32">
        <v>12</v>
      </c>
      <c r="H19" s="55">
        <f>H16+H17+H18</f>
        <v>0</v>
      </c>
      <c r="I19" s="55">
        <f>I16+I17+I18</f>
        <v>0</v>
      </c>
    </row>
    <row r="20" spans="1:9" x14ac:dyDescent="0.2">
      <c r="A20" s="310" t="s">
        <v>229</v>
      </c>
      <c r="B20" s="311"/>
      <c r="C20" s="311"/>
      <c r="D20" s="311"/>
      <c r="E20" s="311"/>
      <c r="F20" s="311"/>
      <c r="G20" s="311"/>
      <c r="H20" s="311"/>
      <c r="I20" s="312"/>
    </row>
    <row r="21" spans="1:9" ht="26.45" customHeight="1" x14ac:dyDescent="0.2">
      <c r="A21" s="313" t="s">
        <v>273</v>
      </c>
      <c r="B21" s="313"/>
      <c r="C21" s="313"/>
      <c r="D21" s="313"/>
      <c r="E21" s="313"/>
      <c r="F21" s="313"/>
      <c r="G21" s="29">
        <v>13</v>
      </c>
      <c r="H21" s="52">
        <v>0</v>
      </c>
      <c r="I21" s="52">
        <v>0</v>
      </c>
    </row>
    <row r="22" spans="1:9" x14ac:dyDescent="0.2">
      <c r="A22" s="308" t="s">
        <v>274</v>
      </c>
      <c r="B22" s="308"/>
      <c r="C22" s="308"/>
      <c r="D22" s="308"/>
      <c r="E22" s="308"/>
      <c r="F22" s="308"/>
      <c r="G22" s="30">
        <v>14</v>
      </c>
      <c r="H22" s="53">
        <v>0</v>
      </c>
      <c r="I22" s="53">
        <v>0</v>
      </c>
    </row>
    <row r="23" spans="1:9" x14ac:dyDescent="0.2">
      <c r="A23" s="308" t="s">
        <v>275</v>
      </c>
      <c r="B23" s="308"/>
      <c r="C23" s="308"/>
      <c r="D23" s="308"/>
      <c r="E23" s="308"/>
      <c r="F23" s="308"/>
      <c r="G23" s="30">
        <v>15</v>
      </c>
      <c r="H23" s="53">
        <v>0</v>
      </c>
      <c r="I23" s="53">
        <v>0</v>
      </c>
    </row>
    <row r="24" spans="1:9" x14ac:dyDescent="0.2">
      <c r="A24" s="308" t="s">
        <v>276</v>
      </c>
      <c r="B24" s="308"/>
      <c r="C24" s="308"/>
      <c r="D24" s="308"/>
      <c r="E24" s="308"/>
      <c r="F24" s="308"/>
      <c r="G24" s="30">
        <v>16</v>
      </c>
      <c r="H24" s="53">
        <v>0</v>
      </c>
      <c r="I24" s="53">
        <v>0</v>
      </c>
    </row>
    <row r="25" spans="1:9" x14ac:dyDescent="0.2">
      <c r="A25" s="308" t="s">
        <v>277</v>
      </c>
      <c r="B25" s="308"/>
      <c r="C25" s="308"/>
      <c r="D25" s="308"/>
      <c r="E25" s="308"/>
      <c r="F25" s="308"/>
      <c r="G25" s="30">
        <v>17</v>
      </c>
      <c r="H25" s="53">
        <v>0</v>
      </c>
      <c r="I25" s="53">
        <v>0</v>
      </c>
    </row>
    <row r="26" spans="1:9" x14ac:dyDescent="0.2">
      <c r="A26" s="308" t="s">
        <v>278</v>
      </c>
      <c r="B26" s="308"/>
      <c r="C26" s="308"/>
      <c r="D26" s="308"/>
      <c r="E26" s="308"/>
      <c r="F26" s="308"/>
      <c r="G26" s="30">
        <v>18</v>
      </c>
      <c r="H26" s="53">
        <v>0</v>
      </c>
      <c r="I26" s="53">
        <v>0</v>
      </c>
    </row>
    <row r="27" spans="1:9" ht="24" customHeight="1" x14ac:dyDescent="0.2">
      <c r="A27" s="306" t="s">
        <v>279</v>
      </c>
      <c r="B27" s="306"/>
      <c r="C27" s="306"/>
      <c r="D27" s="306"/>
      <c r="E27" s="306"/>
      <c r="F27" s="306"/>
      <c r="G27" s="31">
        <v>19</v>
      </c>
      <c r="H27" s="54">
        <f>SUM(H21:H26)</f>
        <v>0</v>
      </c>
      <c r="I27" s="54">
        <f>SUM(I21:I26)</f>
        <v>0</v>
      </c>
    </row>
    <row r="28" spans="1:9" ht="27" customHeight="1" x14ac:dyDescent="0.2">
      <c r="A28" s="308" t="s">
        <v>280</v>
      </c>
      <c r="B28" s="308"/>
      <c r="C28" s="308"/>
      <c r="D28" s="308"/>
      <c r="E28" s="308"/>
      <c r="F28" s="308"/>
      <c r="G28" s="30">
        <v>20</v>
      </c>
      <c r="H28" s="53">
        <v>0</v>
      </c>
      <c r="I28" s="53">
        <v>0</v>
      </c>
    </row>
    <row r="29" spans="1:9" x14ac:dyDescent="0.2">
      <c r="A29" s="308" t="s">
        <v>281</v>
      </c>
      <c r="B29" s="308"/>
      <c r="C29" s="308"/>
      <c r="D29" s="308"/>
      <c r="E29" s="308"/>
      <c r="F29" s="308"/>
      <c r="G29" s="30">
        <v>21</v>
      </c>
      <c r="H29" s="53">
        <v>0</v>
      </c>
      <c r="I29" s="53">
        <v>0</v>
      </c>
    </row>
    <row r="30" spans="1:9" x14ac:dyDescent="0.2">
      <c r="A30" s="308" t="s">
        <v>282</v>
      </c>
      <c r="B30" s="308"/>
      <c r="C30" s="308"/>
      <c r="D30" s="308"/>
      <c r="E30" s="308"/>
      <c r="F30" s="308"/>
      <c r="G30" s="30">
        <v>22</v>
      </c>
      <c r="H30" s="53">
        <v>0</v>
      </c>
      <c r="I30" s="53">
        <v>0</v>
      </c>
    </row>
    <row r="31" spans="1:9" x14ac:dyDescent="0.2">
      <c r="A31" s="308" t="s">
        <v>283</v>
      </c>
      <c r="B31" s="308"/>
      <c r="C31" s="308"/>
      <c r="D31" s="308"/>
      <c r="E31" s="308"/>
      <c r="F31" s="308"/>
      <c r="G31" s="30">
        <v>23</v>
      </c>
      <c r="H31" s="53">
        <v>0</v>
      </c>
      <c r="I31" s="53">
        <v>0</v>
      </c>
    </row>
    <row r="32" spans="1:9" x14ac:dyDescent="0.2">
      <c r="A32" s="308" t="s">
        <v>284</v>
      </c>
      <c r="B32" s="308"/>
      <c r="C32" s="308"/>
      <c r="D32" s="308"/>
      <c r="E32" s="308"/>
      <c r="F32" s="308"/>
      <c r="G32" s="30">
        <v>24</v>
      </c>
      <c r="H32" s="53">
        <v>0</v>
      </c>
      <c r="I32" s="53">
        <v>0</v>
      </c>
    </row>
    <row r="33" spans="1:9" ht="26.1" customHeight="1" x14ac:dyDescent="0.2">
      <c r="A33" s="306" t="s">
        <v>285</v>
      </c>
      <c r="B33" s="306"/>
      <c r="C33" s="306"/>
      <c r="D33" s="306"/>
      <c r="E33" s="306"/>
      <c r="F33" s="306"/>
      <c r="G33" s="31">
        <v>25</v>
      </c>
      <c r="H33" s="54">
        <f>SUM(H28:H32)</f>
        <v>0</v>
      </c>
      <c r="I33" s="54">
        <f>SUM(I28:I32)</f>
        <v>0</v>
      </c>
    </row>
    <row r="34" spans="1:9" ht="28.35" customHeight="1" x14ac:dyDescent="0.2">
      <c r="A34" s="304" t="s">
        <v>286</v>
      </c>
      <c r="B34" s="304"/>
      <c r="C34" s="304"/>
      <c r="D34" s="304"/>
      <c r="E34" s="304"/>
      <c r="F34" s="304"/>
      <c r="G34" s="32">
        <v>26</v>
      </c>
      <c r="H34" s="55">
        <f>H27+H33</f>
        <v>0</v>
      </c>
      <c r="I34" s="55">
        <f>I27+I33</f>
        <v>0</v>
      </c>
    </row>
    <row r="35" spans="1:9" x14ac:dyDescent="0.2">
      <c r="A35" s="310" t="s">
        <v>244</v>
      </c>
      <c r="B35" s="311"/>
      <c r="C35" s="311"/>
      <c r="D35" s="311"/>
      <c r="E35" s="311"/>
      <c r="F35" s="311"/>
      <c r="G35" s="311">
        <v>0</v>
      </c>
      <c r="H35" s="311"/>
      <c r="I35" s="312"/>
    </row>
    <row r="36" spans="1:9" x14ac:dyDescent="0.2">
      <c r="A36" s="314" t="s">
        <v>287</v>
      </c>
      <c r="B36" s="314"/>
      <c r="C36" s="314"/>
      <c r="D36" s="314"/>
      <c r="E36" s="314"/>
      <c r="F36" s="314"/>
      <c r="G36" s="29">
        <v>27</v>
      </c>
      <c r="H36" s="52">
        <v>0</v>
      </c>
      <c r="I36" s="52">
        <v>0</v>
      </c>
    </row>
    <row r="37" spans="1:9" ht="25.35" customHeight="1" x14ac:dyDescent="0.2">
      <c r="A37" s="305" t="s">
        <v>288</v>
      </c>
      <c r="B37" s="305"/>
      <c r="C37" s="305"/>
      <c r="D37" s="305"/>
      <c r="E37" s="305"/>
      <c r="F37" s="305"/>
      <c r="G37" s="30">
        <v>28</v>
      </c>
      <c r="H37" s="53">
        <v>0</v>
      </c>
      <c r="I37" s="53">
        <v>0</v>
      </c>
    </row>
    <row r="38" spans="1:9" x14ac:dyDescent="0.2">
      <c r="A38" s="305" t="s">
        <v>289</v>
      </c>
      <c r="B38" s="305"/>
      <c r="C38" s="305"/>
      <c r="D38" s="305"/>
      <c r="E38" s="305"/>
      <c r="F38" s="305"/>
      <c r="G38" s="30">
        <v>29</v>
      </c>
      <c r="H38" s="53">
        <v>0</v>
      </c>
      <c r="I38" s="53">
        <v>0</v>
      </c>
    </row>
    <row r="39" spans="1:9" x14ac:dyDescent="0.2">
      <c r="A39" s="305" t="s">
        <v>290</v>
      </c>
      <c r="B39" s="305"/>
      <c r="C39" s="305"/>
      <c r="D39" s="305"/>
      <c r="E39" s="305"/>
      <c r="F39" s="305"/>
      <c r="G39" s="30">
        <v>30</v>
      </c>
      <c r="H39" s="53">
        <v>0</v>
      </c>
      <c r="I39" s="53">
        <v>0</v>
      </c>
    </row>
    <row r="40" spans="1:9" ht="26.1" customHeight="1" x14ac:dyDescent="0.2">
      <c r="A40" s="306" t="s">
        <v>291</v>
      </c>
      <c r="B40" s="306"/>
      <c r="C40" s="306"/>
      <c r="D40" s="306"/>
      <c r="E40" s="306"/>
      <c r="F40" s="306"/>
      <c r="G40" s="31">
        <v>31</v>
      </c>
      <c r="H40" s="54">
        <f>H39+H38+H37+H36</f>
        <v>0</v>
      </c>
      <c r="I40" s="54">
        <f>I39+I38+I37+I36</f>
        <v>0</v>
      </c>
    </row>
    <row r="41" spans="1:9" ht="24.6" customHeight="1" x14ac:dyDescent="0.2">
      <c r="A41" s="305" t="s">
        <v>292</v>
      </c>
      <c r="B41" s="305"/>
      <c r="C41" s="305"/>
      <c r="D41" s="305"/>
      <c r="E41" s="305"/>
      <c r="F41" s="305"/>
      <c r="G41" s="30">
        <v>32</v>
      </c>
      <c r="H41" s="53">
        <v>0</v>
      </c>
      <c r="I41" s="53">
        <v>0</v>
      </c>
    </row>
    <row r="42" spans="1:9" x14ac:dyDescent="0.2">
      <c r="A42" s="305" t="s">
        <v>293</v>
      </c>
      <c r="B42" s="305"/>
      <c r="C42" s="305"/>
      <c r="D42" s="305"/>
      <c r="E42" s="305"/>
      <c r="F42" s="305"/>
      <c r="G42" s="30">
        <v>33</v>
      </c>
      <c r="H42" s="53">
        <v>0</v>
      </c>
      <c r="I42" s="53">
        <v>0</v>
      </c>
    </row>
    <row r="43" spans="1:9" x14ac:dyDescent="0.2">
      <c r="A43" s="305" t="s">
        <v>294</v>
      </c>
      <c r="B43" s="305"/>
      <c r="C43" s="305"/>
      <c r="D43" s="305"/>
      <c r="E43" s="305"/>
      <c r="F43" s="305"/>
      <c r="G43" s="30">
        <v>34</v>
      </c>
      <c r="H43" s="53">
        <v>0</v>
      </c>
      <c r="I43" s="53">
        <v>0</v>
      </c>
    </row>
    <row r="44" spans="1:9" ht="21" customHeight="1" x14ac:dyDescent="0.2">
      <c r="A44" s="305" t="s">
        <v>295</v>
      </c>
      <c r="B44" s="305"/>
      <c r="C44" s="305"/>
      <c r="D44" s="305"/>
      <c r="E44" s="305"/>
      <c r="F44" s="305"/>
      <c r="G44" s="30">
        <v>35</v>
      </c>
      <c r="H44" s="53">
        <v>0</v>
      </c>
      <c r="I44" s="53">
        <v>0</v>
      </c>
    </row>
    <row r="45" spans="1:9" x14ac:dyDescent="0.2">
      <c r="A45" s="305" t="s">
        <v>296</v>
      </c>
      <c r="B45" s="305"/>
      <c r="C45" s="305"/>
      <c r="D45" s="305"/>
      <c r="E45" s="305"/>
      <c r="F45" s="305"/>
      <c r="G45" s="30">
        <v>36</v>
      </c>
      <c r="H45" s="53">
        <v>0</v>
      </c>
      <c r="I45" s="53">
        <v>0</v>
      </c>
    </row>
    <row r="46" spans="1:9" ht="23.1" customHeight="1" x14ac:dyDescent="0.2">
      <c r="A46" s="306" t="s">
        <v>297</v>
      </c>
      <c r="B46" s="306"/>
      <c r="C46" s="306"/>
      <c r="D46" s="306"/>
      <c r="E46" s="306"/>
      <c r="F46" s="306"/>
      <c r="G46" s="31">
        <v>37</v>
      </c>
      <c r="H46" s="54">
        <f>H45+H44+H43+H42+H41</f>
        <v>0</v>
      </c>
      <c r="I46" s="54">
        <f>I45+I44+I43+I42+I41</f>
        <v>0</v>
      </c>
    </row>
    <row r="47" spans="1:9" ht="26.1" customHeight="1" x14ac:dyDescent="0.2">
      <c r="A47" s="307" t="s">
        <v>298</v>
      </c>
      <c r="B47" s="307"/>
      <c r="C47" s="307"/>
      <c r="D47" s="307"/>
      <c r="E47" s="307"/>
      <c r="F47" s="307"/>
      <c r="G47" s="31">
        <v>38</v>
      </c>
      <c r="H47" s="54">
        <f>H46+H40</f>
        <v>0</v>
      </c>
      <c r="I47" s="54">
        <f>I46+I40</f>
        <v>0</v>
      </c>
    </row>
    <row r="48" spans="1:9" x14ac:dyDescent="0.2">
      <c r="A48" s="308" t="s">
        <v>299</v>
      </c>
      <c r="B48" s="308"/>
      <c r="C48" s="308"/>
      <c r="D48" s="308"/>
      <c r="E48" s="308"/>
      <c r="F48" s="308"/>
      <c r="G48" s="30">
        <v>39</v>
      </c>
      <c r="H48" s="53">
        <v>0</v>
      </c>
      <c r="I48" s="53">
        <v>0</v>
      </c>
    </row>
    <row r="49" spans="1:9" ht="26.1" customHeight="1" x14ac:dyDescent="0.2">
      <c r="A49" s="307" t="s">
        <v>300</v>
      </c>
      <c r="B49" s="307"/>
      <c r="C49" s="307"/>
      <c r="D49" s="307"/>
      <c r="E49" s="307"/>
      <c r="F49" s="307"/>
      <c r="G49" s="31">
        <v>40</v>
      </c>
      <c r="H49" s="54">
        <f>H19+H34+H47+H48</f>
        <v>0</v>
      </c>
      <c r="I49" s="54">
        <f>I19+I34+I47+I48</f>
        <v>0</v>
      </c>
    </row>
    <row r="50" spans="1:9" x14ac:dyDescent="0.2">
      <c r="A50" s="309" t="s">
        <v>258</v>
      </c>
      <c r="B50" s="309"/>
      <c r="C50" s="309"/>
      <c r="D50" s="309"/>
      <c r="E50" s="309"/>
      <c r="F50" s="309"/>
      <c r="G50" s="30">
        <v>41</v>
      </c>
      <c r="H50" s="53">
        <v>0</v>
      </c>
      <c r="I50" s="53">
        <v>0</v>
      </c>
    </row>
    <row r="51" spans="1:9" ht="32.1" customHeight="1" x14ac:dyDescent="0.2">
      <c r="A51" s="304" t="s">
        <v>301</v>
      </c>
      <c r="B51" s="304"/>
      <c r="C51" s="304"/>
      <c r="D51" s="304"/>
      <c r="E51" s="304"/>
      <c r="F51" s="304"/>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70" workbookViewId="0">
      <selection sqref="A1:J1"/>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5" t="s">
        <v>302</v>
      </c>
      <c r="B1" s="336"/>
      <c r="C1" s="336"/>
      <c r="D1" s="336"/>
      <c r="E1" s="336"/>
      <c r="F1" s="336"/>
      <c r="G1" s="336"/>
      <c r="H1" s="336"/>
      <c r="I1" s="336"/>
      <c r="J1" s="336"/>
      <c r="K1" s="56"/>
    </row>
    <row r="2" spans="1:23" ht="15.75" x14ac:dyDescent="0.2">
      <c r="A2" s="2"/>
      <c r="B2" s="3"/>
      <c r="C2" s="337" t="s">
        <v>303</v>
      </c>
      <c r="D2" s="337"/>
      <c r="E2" s="10">
        <v>43466</v>
      </c>
      <c r="F2" s="4" t="s">
        <v>0</v>
      </c>
      <c r="G2" s="10">
        <v>43646</v>
      </c>
      <c r="H2" s="58"/>
      <c r="I2" s="58"/>
      <c r="J2" s="58"/>
      <c r="K2" s="59"/>
      <c r="V2" s="60" t="s">
        <v>355</v>
      </c>
    </row>
    <row r="3" spans="1:23" ht="13.5" customHeight="1" thickBot="1" x14ac:dyDescent="0.25">
      <c r="A3" s="339" t="s">
        <v>304</v>
      </c>
      <c r="B3" s="340"/>
      <c r="C3" s="340"/>
      <c r="D3" s="340"/>
      <c r="E3" s="340"/>
      <c r="F3" s="340"/>
      <c r="G3" s="343" t="s">
        <v>3</v>
      </c>
      <c r="H3" s="326" t="s">
        <v>305</v>
      </c>
      <c r="I3" s="326"/>
      <c r="J3" s="326"/>
      <c r="K3" s="326"/>
      <c r="L3" s="326"/>
      <c r="M3" s="326"/>
      <c r="N3" s="326"/>
      <c r="O3" s="326"/>
      <c r="P3" s="326"/>
      <c r="Q3" s="326"/>
      <c r="R3" s="326"/>
      <c r="S3" s="326"/>
      <c r="T3" s="326"/>
      <c r="U3" s="326"/>
      <c r="V3" s="326" t="s">
        <v>306</v>
      </c>
      <c r="W3" s="328" t="s">
        <v>307</v>
      </c>
    </row>
    <row r="4" spans="1:23" ht="57" thickBot="1" x14ac:dyDescent="0.25">
      <c r="A4" s="341"/>
      <c r="B4" s="342"/>
      <c r="C4" s="342"/>
      <c r="D4" s="342"/>
      <c r="E4" s="342"/>
      <c r="F4" s="342"/>
      <c r="G4" s="34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27"/>
      <c r="W4" s="329"/>
    </row>
    <row r="5" spans="1:23" ht="22.5" x14ac:dyDescent="0.2">
      <c r="A5" s="330">
        <v>1</v>
      </c>
      <c r="B5" s="331"/>
      <c r="C5" s="331"/>
      <c r="D5" s="331"/>
      <c r="E5" s="331"/>
      <c r="F5" s="33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32" t="s">
        <v>322</v>
      </c>
      <c r="B6" s="332"/>
      <c r="C6" s="332"/>
      <c r="D6" s="332"/>
      <c r="E6" s="332"/>
      <c r="F6" s="332"/>
      <c r="G6" s="332"/>
      <c r="H6" s="332"/>
      <c r="I6" s="332"/>
      <c r="J6" s="332"/>
      <c r="K6" s="332"/>
      <c r="L6" s="332"/>
      <c r="M6" s="332"/>
      <c r="N6" s="333"/>
      <c r="O6" s="333"/>
      <c r="P6" s="333"/>
      <c r="Q6" s="333"/>
      <c r="R6" s="333"/>
      <c r="S6" s="333"/>
      <c r="T6" s="333"/>
      <c r="U6" s="333"/>
      <c r="V6" s="333"/>
      <c r="W6" s="334"/>
    </row>
    <row r="7" spans="1:23" x14ac:dyDescent="0.2">
      <c r="A7" s="324" t="s">
        <v>374</v>
      </c>
      <c r="B7" s="324"/>
      <c r="C7" s="324"/>
      <c r="D7" s="324"/>
      <c r="E7" s="324"/>
      <c r="F7" s="324"/>
      <c r="G7" s="6">
        <v>1</v>
      </c>
      <c r="H7" s="65">
        <v>133165000</v>
      </c>
      <c r="I7" s="65">
        <v>0</v>
      </c>
      <c r="J7" s="65">
        <v>6658250</v>
      </c>
      <c r="K7" s="65">
        <v>14895346</v>
      </c>
      <c r="L7" s="65">
        <v>280440</v>
      </c>
      <c r="M7" s="65">
        <v>0</v>
      </c>
      <c r="N7" s="65">
        <v>0</v>
      </c>
      <c r="O7" s="65">
        <v>0</v>
      </c>
      <c r="P7" s="65">
        <v>0</v>
      </c>
      <c r="Q7" s="65">
        <v>0</v>
      </c>
      <c r="R7" s="65">
        <v>0</v>
      </c>
      <c r="S7" s="65">
        <v>4734925</v>
      </c>
      <c r="T7" s="65">
        <v>64283338</v>
      </c>
      <c r="U7" s="66">
        <f>H7+I7+J7+K7-L7+M7+N7+O7+P7+Q7+R7+S7+T7</f>
        <v>223456419</v>
      </c>
      <c r="V7" s="65">
        <v>0</v>
      </c>
      <c r="W7" s="66">
        <f>U7+V7</f>
        <v>223456419</v>
      </c>
    </row>
    <row r="8" spans="1:23" x14ac:dyDescent="0.2">
      <c r="A8" s="317" t="s">
        <v>323</v>
      </c>
      <c r="B8" s="317"/>
      <c r="C8" s="317"/>
      <c r="D8" s="317"/>
      <c r="E8" s="317"/>
      <c r="F8" s="317"/>
      <c r="G8" s="6">
        <v>2</v>
      </c>
      <c r="H8" s="65">
        <v>0</v>
      </c>
      <c r="I8" s="65">
        <v>0</v>
      </c>
      <c r="J8" s="65">
        <v>0</v>
      </c>
      <c r="K8" s="65">
        <v>0</v>
      </c>
      <c r="L8" s="65">
        <v>0</v>
      </c>
      <c r="M8" s="65">
        <v>0</v>
      </c>
      <c r="N8" s="65">
        <v>0</v>
      </c>
      <c r="O8" s="65">
        <v>0</v>
      </c>
      <c r="P8" s="65">
        <v>0</v>
      </c>
      <c r="Q8" s="65">
        <v>0</v>
      </c>
      <c r="R8" s="65">
        <v>0</v>
      </c>
      <c r="S8" s="65">
        <v>-944193</v>
      </c>
      <c r="T8" s="65">
        <v>0</v>
      </c>
      <c r="U8" s="66">
        <f t="shared" ref="U8:U9" si="0">H8+I8+J8+K8-L8+M8+N8+O8+P8+Q8+R8+S8+T8</f>
        <v>-944193</v>
      </c>
      <c r="V8" s="65">
        <v>0</v>
      </c>
      <c r="W8" s="66">
        <f t="shared" ref="W8:W9" si="1">U8+V8</f>
        <v>-944193</v>
      </c>
    </row>
    <row r="9" spans="1:23" x14ac:dyDescent="0.2">
      <c r="A9" s="317" t="s">
        <v>324</v>
      </c>
      <c r="B9" s="317"/>
      <c r="C9" s="317"/>
      <c r="D9" s="317"/>
      <c r="E9" s="317"/>
      <c r="F9" s="317"/>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38" t="s">
        <v>375</v>
      </c>
      <c r="B10" s="338"/>
      <c r="C10" s="338"/>
      <c r="D10" s="338"/>
      <c r="E10" s="338"/>
      <c r="F10" s="338"/>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3790732</v>
      </c>
      <c r="T10" s="66">
        <f t="shared" si="2"/>
        <v>64283338</v>
      </c>
      <c r="U10" s="66">
        <f t="shared" si="2"/>
        <v>222512226</v>
      </c>
      <c r="V10" s="66">
        <f t="shared" si="2"/>
        <v>0</v>
      </c>
      <c r="W10" s="66">
        <f t="shared" si="2"/>
        <v>222512226</v>
      </c>
    </row>
    <row r="11" spans="1:23" x14ac:dyDescent="0.2">
      <c r="A11" s="317" t="s">
        <v>325</v>
      </c>
      <c r="B11" s="317"/>
      <c r="C11" s="317"/>
      <c r="D11" s="317"/>
      <c r="E11" s="317"/>
      <c r="F11" s="317"/>
      <c r="G11" s="6">
        <v>5</v>
      </c>
      <c r="H11" s="67">
        <v>0</v>
      </c>
      <c r="I11" s="67">
        <v>0</v>
      </c>
      <c r="J11" s="67">
        <v>0</v>
      </c>
      <c r="K11" s="67">
        <v>0</v>
      </c>
      <c r="L11" s="67">
        <v>0</v>
      </c>
      <c r="M11" s="67">
        <v>0</v>
      </c>
      <c r="N11" s="67">
        <v>0</v>
      </c>
      <c r="O11" s="67">
        <v>0</v>
      </c>
      <c r="P11" s="67">
        <v>0</v>
      </c>
      <c r="Q11" s="67">
        <v>0</v>
      </c>
      <c r="R11" s="67">
        <v>0</v>
      </c>
      <c r="S11" s="67">
        <v>0</v>
      </c>
      <c r="T11" s="65">
        <v>111848080</v>
      </c>
      <c r="U11" s="66">
        <f>H11+I11+J11+K11-L11+M11+N11+O11+P11+Q11+R11+S11+T11</f>
        <v>111848080</v>
      </c>
      <c r="V11" s="65">
        <v>0</v>
      </c>
      <c r="W11" s="66">
        <f t="shared" ref="W11:W28" si="3">U11+V11</f>
        <v>111848080</v>
      </c>
    </row>
    <row r="12" spans="1:23" x14ac:dyDescent="0.2">
      <c r="A12" s="317" t="s">
        <v>326</v>
      </c>
      <c r="B12" s="317"/>
      <c r="C12" s="317"/>
      <c r="D12" s="317"/>
      <c r="E12" s="317"/>
      <c r="F12" s="31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17" t="s">
        <v>327</v>
      </c>
      <c r="B13" s="317"/>
      <c r="C13" s="317"/>
      <c r="D13" s="317"/>
      <c r="E13" s="317"/>
      <c r="F13" s="317"/>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17" t="s">
        <v>328</v>
      </c>
      <c r="B14" s="317"/>
      <c r="C14" s="317"/>
      <c r="D14" s="317"/>
      <c r="E14" s="317"/>
      <c r="F14" s="317"/>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317" t="s">
        <v>329</v>
      </c>
      <c r="B15" s="317"/>
      <c r="C15" s="317"/>
      <c r="D15" s="317"/>
      <c r="E15" s="317"/>
      <c r="F15" s="31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17" t="s">
        <v>330</v>
      </c>
      <c r="B16" s="317"/>
      <c r="C16" s="317"/>
      <c r="D16" s="317"/>
      <c r="E16" s="317"/>
      <c r="F16" s="31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17" t="s">
        <v>331</v>
      </c>
      <c r="B17" s="317"/>
      <c r="C17" s="317"/>
      <c r="D17" s="317"/>
      <c r="E17" s="317"/>
      <c r="F17" s="31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17" t="s">
        <v>332</v>
      </c>
      <c r="B18" s="317"/>
      <c r="C18" s="317"/>
      <c r="D18" s="317"/>
      <c r="E18" s="317"/>
      <c r="F18" s="31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17" t="s">
        <v>333</v>
      </c>
      <c r="B19" s="317"/>
      <c r="C19" s="317"/>
      <c r="D19" s="317"/>
      <c r="E19" s="317"/>
      <c r="F19" s="317"/>
      <c r="G19" s="6">
        <v>13</v>
      </c>
      <c r="H19" s="65">
        <v>0</v>
      </c>
      <c r="I19" s="65">
        <v>0</v>
      </c>
      <c r="J19" s="65">
        <v>0</v>
      </c>
      <c r="K19" s="65">
        <v>-22800</v>
      </c>
      <c r="L19" s="65">
        <v>-39900</v>
      </c>
      <c r="M19" s="65">
        <v>0</v>
      </c>
      <c r="N19" s="65">
        <v>0</v>
      </c>
      <c r="O19" s="65">
        <v>0</v>
      </c>
      <c r="P19" s="65">
        <v>0</v>
      </c>
      <c r="Q19" s="65">
        <v>0</v>
      </c>
      <c r="R19" s="65">
        <v>0</v>
      </c>
      <c r="S19" s="65">
        <v>28293</v>
      </c>
      <c r="T19" s="65">
        <v>0</v>
      </c>
      <c r="U19" s="66">
        <f t="shared" si="4"/>
        <v>45393</v>
      </c>
      <c r="V19" s="65">
        <v>0</v>
      </c>
      <c r="W19" s="66">
        <f t="shared" si="3"/>
        <v>45393</v>
      </c>
    </row>
    <row r="20" spans="1:23" x14ac:dyDescent="0.2">
      <c r="A20" s="317" t="s">
        <v>334</v>
      </c>
      <c r="B20" s="317"/>
      <c r="C20" s="317"/>
      <c r="D20" s="317"/>
      <c r="E20" s="317"/>
      <c r="F20" s="317"/>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317" t="s">
        <v>335</v>
      </c>
      <c r="B21" s="317"/>
      <c r="C21" s="317"/>
      <c r="D21" s="317"/>
      <c r="E21" s="317"/>
      <c r="F21" s="317"/>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17" t="s">
        <v>336</v>
      </c>
      <c r="B22" s="317"/>
      <c r="C22" s="317"/>
      <c r="D22" s="317"/>
      <c r="E22" s="317"/>
      <c r="F22" s="31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17" t="s">
        <v>337</v>
      </c>
      <c r="B23" s="317"/>
      <c r="C23" s="317"/>
      <c r="D23" s="317"/>
      <c r="E23" s="317"/>
      <c r="F23" s="31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17" t="s">
        <v>338</v>
      </c>
      <c r="B24" s="317"/>
      <c r="C24" s="317"/>
      <c r="D24" s="317"/>
      <c r="E24" s="317"/>
      <c r="F24" s="317"/>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317" t="s">
        <v>339</v>
      </c>
      <c r="B25" s="317"/>
      <c r="C25" s="317"/>
      <c r="D25" s="317"/>
      <c r="E25" s="317"/>
      <c r="F25" s="317"/>
      <c r="G25" s="6">
        <v>19</v>
      </c>
      <c r="H25" s="65">
        <v>0</v>
      </c>
      <c r="I25" s="65">
        <v>0</v>
      </c>
      <c r="J25" s="65">
        <v>0</v>
      </c>
      <c r="K25" s="65">
        <v>0</v>
      </c>
      <c r="L25" s="65">
        <v>0</v>
      </c>
      <c r="M25" s="65">
        <v>0</v>
      </c>
      <c r="N25" s="65">
        <v>0</v>
      </c>
      <c r="O25" s="65">
        <v>0</v>
      </c>
      <c r="P25" s="65">
        <v>0</v>
      </c>
      <c r="Q25" s="65">
        <v>0</v>
      </c>
      <c r="R25" s="65">
        <v>0</v>
      </c>
      <c r="S25" s="65">
        <v>-43271768</v>
      </c>
      <c r="T25" s="65">
        <v>0</v>
      </c>
      <c r="U25" s="66">
        <f t="shared" si="4"/>
        <v>-43271768</v>
      </c>
      <c r="V25" s="65">
        <v>0</v>
      </c>
      <c r="W25" s="66">
        <f t="shared" si="3"/>
        <v>-43271768</v>
      </c>
    </row>
    <row r="26" spans="1:23" x14ac:dyDescent="0.2">
      <c r="A26" s="317" t="s">
        <v>340</v>
      </c>
      <c r="B26" s="317"/>
      <c r="C26" s="317"/>
      <c r="D26" s="317"/>
      <c r="E26" s="317"/>
      <c r="F26" s="317"/>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17" t="s">
        <v>341</v>
      </c>
      <c r="B27" s="317"/>
      <c r="C27" s="317"/>
      <c r="D27" s="317"/>
      <c r="E27" s="317"/>
      <c r="F27" s="317"/>
      <c r="G27" s="6">
        <v>21</v>
      </c>
      <c r="H27" s="65">
        <v>0</v>
      </c>
      <c r="I27" s="65">
        <v>0</v>
      </c>
      <c r="J27" s="65">
        <v>0</v>
      </c>
      <c r="K27" s="65">
        <v>0</v>
      </c>
      <c r="L27" s="65">
        <v>0</v>
      </c>
      <c r="M27" s="65">
        <v>0</v>
      </c>
      <c r="N27" s="65">
        <v>0</v>
      </c>
      <c r="O27" s="65">
        <v>0</v>
      </c>
      <c r="P27" s="65">
        <v>0</v>
      </c>
      <c r="Q27" s="65">
        <v>0</v>
      </c>
      <c r="R27" s="65">
        <v>0</v>
      </c>
      <c r="S27" s="65">
        <v>64283338</v>
      </c>
      <c r="T27" s="65">
        <v>-64283338</v>
      </c>
      <c r="U27" s="66">
        <f t="shared" si="4"/>
        <v>0</v>
      </c>
      <c r="V27" s="65">
        <v>0</v>
      </c>
      <c r="W27" s="66">
        <f t="shared" si="3"/>
        <v>0</v>
      </c>
    </row>
    <row r="28" spans="1:23" x14ac:dyDescent="0.2">
      <c r="A28" s="317" t="s">
        <v>342</v>
      </c>
      <c r="B28" s="317"/>
      <c r="C28" s="317"/>
      <c r="D28" s="317"/>
      <c r="E28" s="317"/>
      <c r="F28" s="31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25" t="s">
        <v>376</v>
      </c>
      <c r="B29" s="325"/>
      <c r="C29" s="325"/>
      <c r="D29" s="325"/>
      <c r="E29" s="325"/>
      <c r="F29" s="325"/>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24830595</v>
      </c>
      <c r="T29" s="68">
        <f t="shared" si="5"/>
        <v>111848080</v>
      </c>
      <c r="U29" s="68">
        <f t="shared" si="5"/>
        <v>291133931</v>
      </c>
      <c r="V29" s="68">
        <f t="shared" si="5"/>
        <v>0</v>
      </c>
      <c r="W29" s="68">
        <f t="shared" si="5"/>
        <v>291133931</v>
      </c>
    </row>
    <row r="30" spans="1:23" x14ac:dyDescent="0.2">
      <c r="A30" s="319" t="s">
        <v>343</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
      <c r="A31" s="321" t="s">
        <v>344</v>
      </c>
      <c r="B31" s="321"/>
      <c r="C31" s="321"/>
      <c r="D31" s="321"/>
      <c r="E31" s="321"/>
      <c r="F31" s="321"/>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28293</v>
      </c>
      <c r="T31" s="66">
        <f t="shared" si="6"/>
        <v>0</v>
      </c>
      <c r="U31" s="66">
        <f t="shared" si="6"/>
        <v>45393</v>
      </c>
      <c r="V31" s="66">
        <f t="shared" si="6"/>
        <v>0</v>
      </c>
      <c r="W31" s="66">
        <f t="shared" si="6"/>
        <v>45393</v>
      </c>
    </row>
    <row r="32" spans="1:23" ht="31.5" customHeight="1" x14ac:dyDescent="0.2">
      <c r="A32" s="321" t="s">
        <v>345</v>
      </c>
      <c r="B32" s="321"/>
      <c r="C32" s="321"/>
      <c r="D32" s="321"/>
      <c r="E32" s="321"/>
      <c r="F32" s="321"/>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28293</v>
      </c>
      <c r="T32" s="66">
        <f t="shared" si="7"/>
        <v>111848080</v>
      </c>
      <c r="U32" s="66">
        <f t="shared" si="7"/>
        <v>111893473</v>
      </c>
      <c r="V32" s="66">
        <f t="shared" si="7"/>
        <v>0</v>
      </c>
      <c r="W32" s="66">
        <f t="shared" si="7"/>
        <v>111893473</v>
      </c>
    </row>
    <row r="33" spans="1:23" ht="30.75" customHeight="1" x14ac:dyDescent="0.2">
      <c r="A33" s="322" t="s">
        <v>346</v>
      </c>
      <c r="B33" s="322"/>
      <c r="C33" s="322"/>
      <c r="D33" s="322"/>
      <c r="E33" s="322"/>
      <c r="F33" s="322"/>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21011570</v>
      </c>
      <c r="T33" s="68">
        <f t="shared" si="8"/>
        <v>-64283338</v>
      </c>
      <c r="U33" s="68">
        <f t="shared" si="8"/>
        <v>-43271768</v>
      </c>
      <c r="V33" s="68">
        <f t="shared" si="8"/>
        <v>0</v>
      </c>
      <c r="W33" s="68">
        <f t="shared" si="8"/>
        <v>-43271768</v>
      </c>
    </row>
    <row r="34" spans="1:23" x14ac:dyDescent="0.2">
      <c r="A34" s="319" t="s">
        <v>347</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24" t="s">
        <v>377</v>
      </c>
      <c r="B35" s="324"/>
      <c r="C35" s="324"/>
      <c r="D35" s="324"/>
      <c r="E35" s="324"/>
      <c r="F35" s="324"/>
      <c r="G35" s="6">
        <v>27</v>
      </c>
      <c r="H35" s="65">
        <v>133165000</v>
      </c>
      <c r="I35" s="65">
        <v>0</v>
      </c>
      <c r="J35" s="65">
        <v>6658250</v>
      </c>
      <c r="K35" s="65">
        <v>14872546</v>
      </c>
      <c r="L35" s="65">
        <v>240540</v>
      </c>
      <c r="M35" s="65">
        <v>0</v>
      </c>
      <c r="N35" s="65">
        <v>0</v>
      </c>
      <c r="O35" s="65">
        <v>0</v>
      </c>
      <c r="P35" s="65">
        <v>0</v>
      </c>
      <c r="Q35" s="65">
        <v>0</v>
      </c>
      <c r="R35" s="65">
        <v>0</v>
      </c>
      <c r="S35" s="65">
        <v>24830595</v>
      </c>
      <c r="T35" s="65">
        <v>111848080</v>
      </c>
      <c r="U35" s="69">
        <f t="shared" ref="U35:U37" si="9">H35+I35+J35+K35-L35+M35+N35+O35+P35+Q35+R35+S35+T35</f>
        <v>291133931</v>
      </c>
      <c r="V35" s="65">
        <v>0</v>
      </c>
      <c r="W35" s="69">
        <f t="shared" ref="W35:W37" si="10">U35+V35</f>
        <v>291133931</v>
      </c>
    </row>
    <row r="36" spans="1:23" x14ac:dyDescent="0.2">
      <c r="A36" s="317" t="s">
        <v>323</v>
      </c>
      <c r="B36" s="317"/>
      <c r="C36" s="317"/>
      <c r="D36" s="317"/>
      <c r="E36" s="317"/>
      <c r="F36" s="31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17" t="s">
        <v>324</v>
      </c>
      <c r="B37" s="317"/>
      <c r="C37" s="317"/>
      <c r="D37" s="317"/>
      <c r="E37" s="317"/>
      <c r="F37" s="31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24" t="s">
        <v>378</v>
      </c>
      <c r="B38" s="324"/>
      <c r="C38" s="324"/>
      <c r="D38" s="324"/>
      <c r="E38" s="324"/>
      <c r="F38" s="324"/>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24830595</v>
      </c>
      <c r="T38" s="69">
        <f t="shared" si="11"/>
        <v>111848080</v>
      </c>
      <c r="U38" s="69">
        <f t="shared" si="11"/>
        <v>291133931</v>
      </c>
      <c r="V38" s="69">
        <f t="shared" si="11"/>
        <v>0</v>
      </c>
      <c r="W38" s="69">
        <f t="shared" si="11"/>
        <v>291133931</v>
      </c>
    </row>
    <row r="39" spans="1:23" x14ac:dyDescent="0.2">
      <c r="A39" s="317" t="s">
        <v>325</v>
      </c>
      <c r="B39" s="317"/>
      <c r="C39" s="317"/>
      <c r="D39" s="317"/>
      <c r="E39" s="317"/>
      <c r="F39" s="317"/>
      <c r="G39" s="6">
        <v>31</v>
      </c>
      <c r="H39" s="67">
        <v>0</v>
      </c>
      <c r="I39" s="67">
        <v>0</v>
      </c>
      <c r="J39" s="67">
        <v>0</v>
      </c>
      <c r="K39" s="67">
        <v>0</v>
      </c>
      <c r="L39" s="67">
        <v>0</v>
      </c>
      <c r="M39" s="67">
        <v>0</v>
      </c>
      <c r="N39" s="67">
        <v>0</v>
      </c>
      <c r="O39" s="67">
        <v>0</v>
      </c>
      <c r="P39" s="67">
        <v>0</v>
      </c>
      <c r="Q39" s="67">
        <v>0</v>
      </c>
      <c r="R39" s="67">
        <v>0</v>
      </c>
      <c r="S39" s="67">
        <v>0</v>
      </c>
      <c r="T39" s="65">
        <v>67998848.340000004</v>
      </c>
      <c r="U39" s="69">
        <f t="shared" ref="U39:U56" si="12">H39+I39+J39+K39-L39+M39+N39+O39+P39+Q39+R39+S39+T39</f>
        <v>67998848.340000004</v>
      </c>
      <c r="V39" s="65">
        <v>0</v>
      </c>
      <c r="W39" s="69">
        <f t="shared" ref="W39:W56" si="13">U39+V39</f>
        <v>67998848.340000004</v>
      </c>
    </row>
    <row r="40" spans="1:23" x14ac:dyDescent="0.2">
      <c r="A40" s="317" t="s">
        <v>326</v>
      </c>
      <c r="B40" s="317"/>
      <c r="C40" s="317"/>
      <c r="D40" s="317"/>
      <c r="E40" s="317"/>
      <c r="F40" s="31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317" t="s">
        <v>348</v>
      </c>
      <c r="B41" s="317"/>
      <c r="C41" s="317"/>
      <c r="D41" s="317"/>
      <c r="E41" s="317"/>
      <c r="F41" s="317"/>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17" t="s">
        <v>328</v>
      </c>
      <c r="B42" s="317"/>
      <c r="C42" s="317"/>
      <c r="D42" s="317"/>
      <c r="E42" s="317"/>
      <c r="F42" s="31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317" t="s">
        <v>329</v>
      </c>
      <c r="B43" s="317"/>
      <c r="C43" s="317"/>
      <c r="D43" s="317"/>
      <c r="E43" s="317"/>
      <c r="F43" s="31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17" t="s">
        <v>330</v>
      </c>
      <c r="B44" s="317"/>
      <c r="C44" s="317"/>
      <c r="D44" s="317"/>
      <c r="E44" s="317"/>
      <c r="F44" s="31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17" t="s">
        <v>349</v>
      </c>
      <c r="B45" s="317"/>
      <c r="C45" s="317"/>
      <c r="D45" s="317"/>
      <c r="E45" s="317"/>
      <c r="F45" s="31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17" t="s">
        <v>332</v>
      </c>
      <c r="B46" s="317"/>
      <c r="C46" s="317"/>
      <c r="D46" s="317"/>
      <c r="E46" s="317"/>
      <c r="F46" s="31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17" t="s">
        <v>333</v>
      </c>
      <c r="B47" s="317"/>
      <c r="C47" s="317"/>
      <c r="D47" s="317"/>
      <c r="E47" s="317"/>
      <c r="F47" s="317"/>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317" t="s">
        <v>334</v>
      </c>
      <c r="B48" s="317"/>
      <c r="C48" s="317"/>
      <c r="D48" s="317"/>
      <c r="E48" s="317"/>
      <c r="F48" s="31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317" t="s">
        <v>350</v>
      </c>
      <c r="B49" s="317"/>
      <c r="C49" s="317"/>
      <c r="D49" s="317"/>
      <c r="E49" s="317"/>
      <c r="F49" s="31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17" t="s">
        <v>336</v>
      </c>
      <c r="B50" s="317"/>
      <c r="C50" s="317"/>
      <c r="D50" s="317"/>
      <c r="E50" s="317"/>
      <c r="F50" s="31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17" t="s">
        <v>351</v>
      </c>
      <c r="B51" s="317"/>
      <c r="C51" s="317"/>
      <c r="D51" s="317"/>
      <c r="E51" s="317"/>
      <c r="F51" s="31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17" t="s">
        <v>338</v>
      </c>
      <c r="B52" s="317"/>
      <c r="C52" s="317"/>
      <c r="D52" s="317"/>
      <c r="E52" s="317"/>
      <c r="F52" s="317"/>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317" t="s">
        <v>339</v>
      </c>
      <c r="B53" s="317"/>
      <c r="C53" s="317"/>
      <c r="D53" s="317"/>
      <c r="E53" s="317"/>
      <c r="F53" s="317"/>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317" t="s">
        <v>340</v>
      </c>
      <c r="B54" s="317"/>
      <c r="C54" s="317"/>
      <c r="D54" s="317"/>
      <c r="E54" s="317"/>
      <c r="F54" s="317"/>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317" t="s">
        <v>341</v>
      </c>
      <c r="B55" s="317"/>
      <c r="C55" s="317"/>
      <c r="D55" s="317"/>
      <c r="E55" s="317"/>
      <c r="F55" s="317"/>
      <c r="G55" s="6">
        <v>47</v>
      </c>
      <c r="H55" s="65">
        <v>0</v>
      </c>
      <c r="I55" s="65">
        <v>0</v>
      </c>
      <c r="J55" s="65">
        <v>0</v>
      </c>
      <c r="K55" s="65">
        <v>0</v>
      </c>
      <c r="L55" s="65">
        <v>0</v>
      </c>
      <c r="M55" s="65">
        <v>0</v>
      </c>
      <c r="N55" s="65">
        <v>0</v>
      </c>
      <c r="O55" s="65">
        <v>0</v>
      </c>
      <c r="P55" s="65">
        <v>0</v>
      </c>
      <c r="Q55" s="65">
        <v>0</v>
      </c>
      <c r="R55" s="65">
        <v>0</v>
      </c>
      <c r="S55" s="65">
        <v>111848080</v>
      </c>
      <c r="T55" s="65">
        <v>-111848080</v>
      </c>
      <c r="U55" s="69">
        <f t="shared" si="12"/>
        <v>0</v>
      </c>
      <c r="V55" s="65">
        <v>0</v>
      </c>
      <c r="W55" s="69">
        <f t="shared" si="13"/>
        <v>0</v>
      </c>
    </row>
    <row r="56" spans="1:23" x14ac:dyDescent="0.2">
      <c r="A56" s="317" t="s">
        <v>342</v>
      </c>
      <c r="B56" s="317"/>
      <c r="C56" s="317"/>
      <c r="D56" s="317"/>
      <c r="E56" s="317"/>
      <c r="F56" s="31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18" t="s">
        <v>379</v>
      </c>
      <c r="B57" s="318"/>
      <c r="C57" s="318"/>
      <c r="D57" s="318"/>
      <c r="E57" s="318"/>
      <c r="F57" s="318"/>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136678675</v>
      </c>
      <c r="T57" s="70">
        <f t="shared" si="14"/>
        <v>67998848.340000004</v>
      </c>
      <c r="U57" s="70">
        <f t="shared" si="14"/>
        <v>359132779.34000003</v>
      </c>
      <c r="V57" s="70">
        <f t="shared" si="14"/>
        <v>0</v>
      </c>
      <c r="W57" s="70">
        <f t="shared" si="14"/>
        <v>359132779.34000003</v>
      </c>
    </row>
    <row r="58" spans="1:23" x14ac:dyDescent="0.2">
      <c r="A58" s="319" t="s">
        <v>343</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
      <c r="A59" s="315" t="s">
        <v>352</v>
      </c>
      <c r="B59" s="315"/>
      <c r="C59" s="315"/>
      <c r="D59" s="315"/>
      <c r="E59" s="315"/>
      <c r="F59" s="315"/>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315" t="s">
        <v>353</v>
      </c>
      <c r="B60" s="315"/>
      <c r="C60" s="315"/>
      <c r="D60" s="315"/>
      <c r="E60" s="315"/>
      <c r="F60" s="315"/>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67998848.340000004</v>
      </c>
      <c r="U60" s="69">
        <f t="shared" si="16"/>
        <v>67998848.340000004</v>
      </c>
      <c r="V60" s="69">
        <f t="shared" si="16"/>
        <v>0</v>
      </c>
      <c r="W60" s="69">
        <f t="shared" si="16"/>
        <v>67998848.340000004</v>
      </c>
    </row>
    <row r="61" spans="1:23" ht="29.25" customHeight="1" x14ac:dyDescent="0.2">
      <c r="A61" s="316" t="s">
        <v>354</v>
      </c>
      <c r="B61" s="316"/>
      <c r="C61" s="316"/>
      <c r="D61" s="316"/>
      <c r="E61" s="316"/>
      <c r="F61" s="316"/>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111848080</v>
      </c>
      <c r="T61" s="70">
        <f t="shared" si="17"/>
        <v>-111848080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workbookViewId="0">
      <selection activeCell="N9" sqref="N9"/>
    </sheetView>
  </sheetViews>
  <sheetFormatPr defaultColWidth="9.140625" defaultRowHeight="12.75" x14ac:dyDescent="0.2"/>
  <cols>
    <col min="1" max="1" width="2.7109375" style="128" customWidth="1"/>
    <col min="2" max="2" width="22.85546875" style="128" customWidth="1"/>
    <col min="3" max="8" width="10.28515625" style="128" customWidth="1"/>
    <col min="9" max="9" width="13" style="128" customWidth="1"/>
    <col min="10" max="10" width="14.42578125" style="128" customWidth="1"/>
    <col min="11" max="12" width="10.28515625" style="128" customWidth="1"/>
    <col min="13" max="256" width="9.140625" style="128"/>
    <col min="257" max="257" width="2.7109375" style="128" customWidth="1"/>
    <col min="258" max="258" width="22.85546875" style="128" customWidth="1"/>
    <col min="259" max="264" width="10.28515625" style="128" customWidth="1"/>
    <col min="265" max="265" width="13" style="128" customWidth="1"/>
    <col min="266" max="266" width="14.42578125" style="128" customWidth="1"/>
    <col min="267" max="268" width="10.28515625" style="128" customWidth="1"/>
    <col min="269" max="512" width="9.140625" style="128"/>
    <col min="513" max="513" width="2.7109375" style="128" customWidth="1"/>
    <col min="514" max="514" width="22.85546875" style="128" customWidth="1"/>
    <col min="515" max="520" width="10.28515625" style="128" customWidth="1"/>
    <col min="521" max="521" width="13" style="128" customWidth="1"/>
    <col min="522" max="522" width="14.42578125" style="128" customWidth="1"/>
    <col min="523" max="524" width="10.28515625" style="128" customWidth="1"/>
    <col min="525" max="768" width="9.140625" style="128"/>
    <col min="769" max="769" width="2.7109375" style="128" customWidth="1"/>
    <col min="770" max="770" width="22.85546875" style="128" customWidth="1"/>
    <col min="771" max="776" width="10.28515625" style="128" customWidth="1"/>
    <col min="777" max="777" width="13" style="128" customWidth="1"/>
    <col min="778" max="778" width="14.42578125" style="128" customWidth="1"/>
    <col min="779" max="780" width="10.28515625" style="128" customWidth="1"/>
    <col min="781" max="1024" width="9.140625" style="128"/>
    <col min="1025" max="1025" width="2.7109375" style="128" customWidth="1"/>
    <col min="1026" max="1026" width="22.85546875" style="128" customWidth="1"/>
    <col min="1027" max="1032" width="10.28515625" style="128" customWidth="1"/>
    <col min="1033" max="1033" width="13" style="128" customWidth="1"/>
    <col min="1034" max="1034" width="14.42578125" style="128" customWidth="1"/>
    <col min="1035" max="1036" width="10.28515625" style="128" customWidth="1"/>
    <col min="1037" max="1280" width="9.140625" style="128"/>
    <col min="1281" max="1281" width="2.7109375" style="128" customWidth="1"/>
    <col min="1282" max="1282" width="22.85546875" style="128" customWidth="1"/>
    <col min="1283" max="1288" width="10.28515625" style="128" customWidth="1"/>
    <col min="1289" max="1289" width="13" style="128" customWidth="1"/>
    <col min="1290" max="1290" width="14.42578125" style="128" customWidth="1"/>
    <col min="1291" max="1292" width="10.28515625" style="128" customWidth="1"/>
    <col min="1293" max="1536" width="9.140625" style="128"/>
    <col min="1537" max="1537" width="2.7109375" style="128" customWidth="1"/>
    <col min="1538" max="1538" width="22.85546875" style="128" customWidth="1"/>
    <col min="1539" max="1544" width="10.28515625" style="128" customWidth="1"/>
    <col min="1545" max="1545" width="13" style="128" customWidth="1"/>
    <col min="1546" max="1546" width="14.42578125" style="128" customWidth="1"/>
    <col min="1547" max="1548" width="10.28515625" style="128" customWidth="1"/>
    <col min="1549" max="1792" width="9.140625" style="128"/>
    <col min="1793" max="1793" width="2.7109375" style="128" customWidth="1"/>
    <col min="1794" max="1794" width="22.85546875" style="128" customWidth="1"/>
    <col min="1795" max="1800" width="10.28515625" style="128" customWidth="1"/>
    <col min="1801" max="1801" width="13" style="128" customWidth="1"/>
    <col min="1802" max="1802" width="14.42578125" style="128" customWidth="1"/>
    <col min="1803" max="1804" width="10.28515625" style="128" customWidth="1"/>
    <col min="1805" max="2048" width="9.140625" style="128"/>
    <col min="2049" max="2049" width="2.7109375" style="128" customWidth="1"/>
    <col min="2050" max="2050" width="22.85546875" style="128" customWidth="1"/>
    <col min="2051" max="2056" width="10.28515625" style="128" customWidth="1"/>
    <col min="2057" max="2057" width="13" style="128" customWidth="1"/>
    <col min="2058" max="2058" width="14.42578125" style="128" customWidth="1"/>
    <col min="2059" max="2060" width="10.28515625" style="128" customWidth="1"/>
    <col min="2061" max="2304" width="9.140625" style="128"/>
    <col min="2305" max="2305" width="2.7109375" style="128" customWidth="1"/>
    <col min="2306" max="2306" width="22.85546875" style="128" customWidth="1"/>
    <col min="2307" max="2312" width="10.28515625" style="128" customWidth="1"/>
    <col min="2313" max="2313" width="13" style="128" customWidth="1"/>
    <col min="2314" max="2314" width="14.42578125" style="128" customWidth="1"/>
    <col min="2315" max="2316" width="10.28515625" style="128" customWidth="1"/>
    <col min="2317" max="2560" width="9.140625" style="128"/>
    <col min="2561" max="2561" width="2.7109375" style="128" customWidth="1"/>
    <col min="2562" max="2562" width="22.85546875" style="128" customWidth="1"/>
    <col min="2563" max="2568" width="10.28515625" style="128" customWidth="1"/>
    <col min="2569" max="2569" width="13" style="128" customWidth="1"/>
    <col min="2570" max="2570" width="14.42578125" style="128" customWidth="1"/>
    <col min="2571" max="2572" width="10.28515625" style="128" customWidth="1"/>
    <col min="2573" max="2816" width="9.140625" style="128"/>
    <col min="2817" max="2817" width="2.7109375" style="128" customWidth="1"/>
    <col min="2818" max="2818" width="22.85546875" style="128" customWidth="1"/>
    <col min="2819" max="2824" width="10.28515625" style="128" customWidth="1"/>
    <col min="2825" max="2825" width="13" style="128" customWidth="1"/>
    <col min="2826" max="2826" width="14.42578125" style="128" customWidth="1"/>
    <col min="2827" max="2828" width="10.28515625" style="128" customWidth="1"/>
    <col min="2829" max="3072" width="9.140625" style="128"/>
    <col min="3073" max="3073" width="2.7109375" style="128" customWidth="1"/>
    <col min="3074" max="3074" width="22.85546875" style="128" customWidth="1"/>
    <col min="3075" max="3080" width="10.28515625" style="128" customWidth="1"/>
    <col min="3081" max="3081" width="13" style="128" customWidth="1"/>
    <col min="3082" max="3082" width="14.42578125" style="128" customWidth="1"/>
    <col min="3083" max="3084" width="10.28515625" style="128" customWidth="1"/>
    <col min="3085" max="3328" width="9.140625" style="128"/>
    <col min="3329" max="3329" width="2.7109375" style="128" customWidth="1"/>
    <col min="3330" max="3330" width="22.85546875" style="128" customWidth="1"/>
    <col min="3331" max="3336" width="10.28515625" style="128" customWidth="1"/>
    <col min="3337" max="3337" width="13" style="128" customWidth="1"/>
    <col min="3338" max="3338" width="14.42578125" style="128" customWidth="1"/>
    <col min="3339" max="3340" width="10.28515625" style="128" customWidth="1"/>
    <col min="3341" max="3584" width="9.140625" style="128"/>
    <col min="3585" max="3585" width="2.7109375" style="128" customWidth="1"/>
    <col min="3586" max="3586" width="22.85546875" style="128" customWidth="1"/>
    <col min="3587" max="3592" width="10.28515625" style="128" customWidth="1"/>
    <col min="3593" max="3593" width="13" style="128" customWidth="1"/>
    <col min="3594" max="3594" width="14.42578125" style="128" customWidth="1"/>
    <col min="3595" max="3596" width="10.28515625" style="128" customWidth="1"/>
    <col min="3597" max="3840" width="9.140625" style="128"/>
    <col min="3841" max="3841" width="2.7109375" style="128" customWidth="1"/>
    <col min="3842" max="3842" width="22.85546875" style="128" customWidth="1"/>
    <col min="3843" max="3848" width="10.28515625" style="128" customWidth="1"/>
    <col min="3849" max="3849" width="13" style="128" customWidth="1"/>
    <col min="3850" max="3850" width="14.42578125" style="128" customWidth="1"/>
    <col min="3851" max="3852" width="10.28515625" style="128" customWidth="1"/>
    <col min="3853" max="4096" width="9.140625" style="128"/>
    <col min="4097" max="4097" width="2.7109375" style="128" customWidth="1"/>
    <col min="4098" max="4098" width="22.85546875" style="128" customWidth="1"/>
    <col min="4099" max="4104" width="10.28515625" style="128" customWidth="1"/>
    <col min="4105" max="4105" width="13" style="128" customWidth="1"/>
    <col min="4106" max="4106" width="14.42578125" style="128" customWidth="1"/>
    <col min="4107" max="4108" width="10.28515625" style="128" customWidth="1"/>
    <col min="4109" max="4352" width="9.140625" style="128"/>
    <col min="4353" max="4353" width="2.7109375" style="128" customWidth="1"/>
    <col min="4354" max="4354" width="22.85546875" style="128" customWidth="1"/>
    <col min="4355" max="4360" width="10.28515625" style="128" customWidth="1"/>
    <col min="4361" max="4361" width="13" style="128" customWidth="1"/>
    <col min="4362" max="4362" width="14.42578125" style="128" customWidth="1"/>
    <col min="4363" max="4364" width="10.28515625" style="128" customWidth="1"/>
    <col min="4365" max="4608" width="9.140625" style="128"/>
    <col min="4609" max="4609" width="2.7109375" style="128" customWidth="1"/>
    <col min="4610" max="4610" width="22.85546875" style="128" customWidth="1"/>
    <col min="4611" max="4616" width="10.28515625" style="128" customWidth="1"/>
    <col min="4617" max="4617" width="13" style="128" customWidth="1"/>
    <col min="4618" max="4618" width="14.42578125" style="128" customWidth="1"/>
    <col min="4619" max="4620" width="10.28515625" style="128" customWidth="1"/>
    <col min="4621" max="4864" width="9.140625" style="128"/>
    <col min="4865" max="4865" width="2.7109375" style="128" customWidth="1"/>
    <col min="4866" max="4866" width="22.85546875" style="128" customWidth="1"/>
    <col min="4867" max="4872" width="10.28515625" style="128" customWidth="1"/>
    <col min="4873" max="4873" width="13" style="128" customWidth="1"/>
    <col min="4874" max="4874" width="14.42578125" style="128" customWidth="1"/>
    <col min="4875" max="4876" width="10.28515625" style="128" customWidth="1"/>
    <col min="4877" max="5120" width="9.140625" style="128"/>
    <col min="5121" max="5121" width="2.7109375" style="128" customWidth="1"/>
    <col min="5122" max="5122" width="22.85546875" style="128" customWidth="1"/>
    <col min="5123" max="5128" width="10.28515625" style="128" customWidth="1"/>
    <col min="5129" max="5129" width="13" style="128" customWidth="1"/>
    <col min="5130" max="5130" width="14.42578125" style="128" customWidth="1"/>
    <col min="5131" max="5132" width="10.28515625" style="128" customWidth="1"/>
    <col min="5133" max="5376" width="9.140625" style="128"/>
    <col min="5377" max="5377" width="2.7109375" style="128" customWidth="1"/>
    <col min="5378" max="5378" width="22.85546875" style="128" customWidth="1"/>
    <col min="5379" max="5384" width="10.28515625" style="128" customWidth="1"/>
    <col min="5385" max="5385" width="13" style="128" customWidth="1"/>
    <col min="5386" max="5386" width="14.42578125" style="128" customWidth="1"/>
    <col min="5387" max="5388" width="10.28515625" style="128" customWidth="1"/>
    <col min="5389" max="5632" width="9.140625" style="128"/>
    <col min="5633" max="5633" width="2.7109375" style="128" customWidth="1"/>
    <col min="5634" max="5634" width="22.85546875" style="128" customWidth="1"/>
    <col min="5635" max="5640" width="10.28515625" style="128" customWidth="1"/>
    <col min="5641" max="5641" width="13" style="128" customWidth="1"/>
    <col min="5642" max="5642" width="14.42578125" style="128" customWidth="1"/>
    <col min="5643" max="5644" width="10.28515625" style="128" customWidth="1"/>
    <col min="5645" max="5888" width="9.140625" style="128"/>
    <col min="5889" max="5889" width="2.7109375" style="128" customWidth="1"/>
    <col min="5890" max="5890" width="22.85546875" style="128" customWidth="1"/>
    <col min="5891" max="5896" width="10.28515625" style="128" customWidth="1"/>
    <col min="5897" max="5897" width="13" style="128" customWidth="1"/>
    <col min="5898" max="5898" width="14.42578125" style="128" customWidth="1"/>
    <col min="5899" max="5900" width="10.28515625" style="128" customWidth="1"/>
    <col min="5901" max="6144" width="9.140625" style="128"/>
    <col min="6145" max="6145" width="2.7109375" style="128" customWidth="1"/>
    <col min="6146" max="6146" width="22.85546875" style="128" customWidth="1"/>
    <col min="6147" max="6152" width="10.28515625" style="128" customWidth="1"/>
    <col min="6153" max="6153" width="13" style="128" customWidth="1"/>
    <col min="6154" max="6154" width="14.42578125" style="128" customWidth="1"/>
    <col min="6155" max="6156" width="10.28515625" style="128" customWidth="1"/>
    <col min="6157" max="6400" width="9.140625" style="128"/>
    <col min="6401" max="6401" width="2.7109375" style="128" customWidth="1"/>
    <col min="6402" max="6402" width="22.85546875" style="128" customWidth="1"/>
    <col min="6403" max="6408" width="10.28515625" style="128" customWidth="1"/>
    <col min="6409" max="6409" width="13" style="128" customWidth="1"/>
    <col min="6410" max="6410" width="14.42578125" style="128" customWidth="1"/>
    <col min="6411" max="6412" width="10.28515625" style="128" customWidth="1"/>
    <col min="6413" max="6656" width="9.140625" style="128"/>
    <col min="6657" max="6657" width="2.7109375" style="128" customWidth="1"/>
    <col min="6658" max="6658" width="22.85546875" style="128" customWidth="1"/>
    <col min="6659" max="6664" width="10.28515625" style="128" customWidth="1"/>
    <col min="6665" max="6665" width="13" style="128" customWidth="1"/>
    <col min="6666" max="6666" width="14.42578125" style="128" customWidth="1"/>
    <col min="6667" max="6668" width="10.28515625" style="128" customWidth="1"/>
    <col min="6669" max="6912" width="9.140625" style="128"/>
    <col min="6913" max="6913" width="2.7109375" style="128" customWidth="1"/>
    <col min="6914" max="6914" width="22.85546875" style="128" customWidth="1"/>
    <col min="6915" max="6920" width="10.28515625" style="128" customWidth="1"/>
    <col min="6921" max="6921" width="13" style="128" customWidth="1"/>
    <col min="6922" max="6922" width="14.42578125" style="128" customWidth="1"/>
    <col min="6923" max="6924" width="10.28515625" style="128" customWidth="1"/>
    <col min="6925" max="7168" width="9.140625" style="128"/>
    <col min="7169" max="7169" width="2.7109375" style="128" customWidth="1"/>
    <col min="7170" max="7170" width="22.85546875" style="128" customWidth="1"/>
    <col min="7171" max="7176" width="10.28515625" style="128" customWidth="1"/>
    <col min="7177" max="7177" width="13" style="128" customWidth="1"/>
    <col min="7178" max="7178" width="14.42578125" style="128" customWidth="1"/>
    <col min="7179" max="7180" width="10.28515625" style="128" customWidth="1"/>
    <col min="7181" max="7424" width="9.140625" style="128"/>
    <col min="7425" max="7425" width="2.7109375" style="128" customWidth="1"/>
    <col min="7426" max="7426" width="22.85546875" style="128" customWidth="1"/>
    <col min="7427" max="7432" width="10.28515625" style="128" customWidth="1"/>
    <col min="7433" max="7433" width="13" style="128" customWidth="1"/>
    <col min="7434" max="7434" width="14.42578125" style="128" customWidth="1"/>
    <col min="7435" max="7436" width="10.28515625" style="128" customWidth="1"/>
    <col min="7437" max="7680" width="9.140625" style="128"/>
    <col min="7681" max="7681" width="2.7109375" style="128" customWidth="1"/>
    <col min="7682" max="7682" width="22.85546875" style="128" customWidth="1"/>
    <col min="7683" max="7688" width="10.28515625" style="128" customWidth="1"/>
    <col min="7689" max="7689" width="13" style="128" customWidth="1"/>
    <col min="7690" max="7690" width="14.42578125" style="128" customWidth="1"/>
    <col min="7691" max="7692" width="10.28515625" style="128" customWidth="1"/>
    <col min="7693" max="7936" width="9.140625" style="128"/>
    <col min="7937" max="7937" width="2.7109375" style="128" customWidth="1"/>
    <col min="7938" max="7938" width="22.85546875" style="128" customWidth="1"/>
    <col min="7939" max="7944" width="10.28515625" style="128" customWidth="1"/>
    <col min="7945" max="7945" width="13" style="128" customWidth="1"/>
    <col min="7946" max="7946" width="14.42578125" style="128" customWidth="1"/>
    <col min="7947" max="7948" width="10.28515625" style="128" customWidth="1"/>
    <col min="7949" max="8192" width="9.140625" style="128"/>
    <col min="8193" max="8193" width="2.7109375" style="128" customWidth="1"/>
    <col min="8194" max="8194" width="22.85546875" style="128" customWidth="1"/>
    <col min="8195" max="8200" width="10.28515625" style="128" customWidth="1"/>
    <col min="8201" max="8201" width="13" style="128" customWidth="1"/>
    <col min="8202" max="8202" width="14.42578125" style="128" customWidth="1"/>
    <col min="8203" max="8204" width="10.28515625" style="128" customWidth="1"/>
    <col min="8205" max="8448" width="9.140625" style="128"/>
    <col min="8449" max="8449" width="2.7109375" style="128" customWidth="1"/>
    <col min="8450" max="8450" width="22.85546875" style="128" customWidth="1"/>
    <col min="8451" max="8456" width="10.28515625" style="128" customWidth="1"/>
    <col min="8457" max="8457" width="13" style="128" customWidth="1"/>
    <col min="8458" max="8458" width="14.42578125" style="128" customWidth="1"/>
    <col min="8459" max="8460" width="10.28515625" style="128" customWidth="1"/>
    <col min="8461" max="8704" width="9.140625" style="128"/>
    <col min="8705" max="8705" width="2.7109375" style="128" customWidth="1"/>
    <col min="8706" max="8706" width="22.85546875" style="128" customWidth="1"/>
    <col min="8707" max="8712" width="10.28515625" style="128" customWidth="1"/>
    <col min="8713" max="8713" width="13" style="128" customWidth="1"/>
    <col min="8714" max="8714" width="14.42578125" style="128" customWidth="1"/>
    <col min="8715" max="8716" width="10.28515625" style="128" customWidth="1"/>
    <col min="8717" max="8960" width="9.140625" style="128"/>
    <col min="8961" max="8961" width="2.7109375" style="128" customWidth="1"/>
    <col min="8962" max="8962" width="22.85546875" style="128" customWidth="1"/>
    <col min="8963" max="8968" width="10.28515625" style="128" customWidth="1"/>
    <col min="8969" max="8969" width="13" style="128" customWidth="1"/>
    <col min="8970" max="8970" width="14.42578125" style="128" customWidth="1"/>
    <col min="8971" max="8972" width="10.28515625" style="128" customWidth="1"/>
    <col min="8973" max="9216" width="9.140625" style="128"/>
    <col min="9217" max="9217" width="2.7109375" style="128" customWidth="1"/>
    <col min="9218" max="9218" width="22.85546875" style="128" customWidth="1"/>
    <col min="9219" max="9224" width="10.28515625" style="128" customWidth="1"/>
    <col min="9225" max="9225" width="13" style="128" customWidth="1"/>
    <col min="9226" max="9226" width="14.42578125" style="128" customWidth="1"/>
    <col min="9227" max="9228" width="10.28515625" style="128" customWidth="1"/>
    <col min="9229" max="9472" width="9.140625" style="128"/>
    <col min="9473" max="9473" width="2.7109375" style="128" customWidth="1"/>
    <col min="9474" max="9474" width="22.85546875" style="128" customWidth="1"/>
    <col min="9475" max="9480" width="10.28515625" style="128" customWidth="1"/>
    <col min="9481" max="9481" width="13" style="128" customWidth="1"/>
    <col min="9482" max="9482" width="14.42578125" style="128" customWidth="1"/>
    <col min="9483" max="9484" width="10.28515625" style="128" customWidth="1"/>
    <col min="9485" max="9728" width="9.140625" style="128"/>
    <col min="9729" max="9729" width="2.7109375" style="128" customWidth="1"/>
    <col min="9730" max="9730" width="22.85546875" style="128" customWidth="1"/>
    <col min="9731" max="9736" width="10.28515625" style="128" customWidth="1"/>
    <col min="9737" max="9737" width="13" style="128" customWidth="1"/>
    <col min="9738" max="9738" width="14.42578125" style="128" customWidth="1"/>
    <col min="9739" max="9740" width="10.28515625" style="128" customWidth="1"/>
    <col min="9741" max="9984" width="9.140625" style="128"/>
    <col min="9985" max="9985" width="2.7109375" style="128" customWidth="1"/>
    <col min="9986" max="9986" width="22.85546875" style="128" customWidth="1"/>
    <col min="9987" max="9992" width="10.28515625" style="128" customWidth="1"/>
    <col min="9993" max="9993" width="13" style="128" customWidth="1"/>
    <col min="9994" max="9994" width="14.42578125" style="128" customWidth="1"/>
    <col min="9995" max="9996" width="10.28515625" style="128" customWidth="1"/>
    <col min="9997" max="10240" width="9.140625" style="128"/>
    <col min="10241" max="10241" width="2.7109375" style="128" customWidth="1"/>
    <col min="10242" max="10242" width="22.85546875" style="128" customWidth="1"/>
    <col min="10243" max="10248" width="10.28515625" style="128" customWidth="1"/>
    <col min="10249" max="10249" width="13" style="128" customWidth="1"/>
    <col min="10250" max="10250" width="14.42578125" style="128" customWidth="1"/>
    <col min="10251" max="10252" width="10.28515625" style="128" customWidth="1"/>
    <col min="10253" max="10496" width="9.140625" style="128"/>
    <col min="10497" max="10497" width="2.7109375" style="128" customWidth="1"/>
    <col min="10498" max="10498" width="22.85546875" style="128" customWidth="1"/>
    <col min="10499" max="10504" width="10.28515625" style="128" customWidth="1"/>
    <col min="10505" max="10505" width="13" style="128" customWidth="1"/>
    <col min="10506" max="10506" width="14.42578125" style="128" customWidth="1"/>
    <col min="10507" max="10508" width="10.28515625" style="128" customWidth="1"/>
    <col min="10509" max="10752" width="9.140625" style="128"/>
    <col min="10753" max="10753" width="2.7109375" style="128" customWidth="1"/>
    <col min="10754" max="10754" width="22.85546875" style="128" customWidth="1"/>
    <col min="10755" max="10760" width="10.28515625" style="128" customWidth="1"/>
    <col min="10761" max="10761" width="13" style="128" customWidth="1"/>
    <col min="10762" max="10762" width="14.42578125" style="128" customWidth="1"/>
    <col min="10763" max="10764" width="10.28515625" style="128" customWidth="1"/>
    <col min="10765" max="11008" width="9.140625" style="128"/>
    <col min="11009" max="11009" width="2.7109375" style="128" customWidth="1"/>
    <col min="11010" max="11010" width="22.85546875" style="128" customWidth="1"/>
    <col min="11011" max="11016" width="10.28515625" style="128" customWidth="1"/>
    <col min="11017" max="11017" width="13" style="128" customWidth="1"/>
    <col min="11018" max="11018" width="14.42578125" style="128" customWidth="1"/>
    <col min="11019" max="11020" width="10.28515625" style="128" customWidth="1"/>
    <col min="11021" max="11264" width="9.140625" style="128"/>
    <col min="11265" max="11265" width="2.7109375" style="128" customWidth="1"/>
    <col min="11266" max="11266" width="22.85546875" style="128" customWidth="1"/>
    <col min="11267" max="11272" width="10.28515625" style="128" customWidth="1"/>
    <col min="11273" max="11273" width="13" style="128" customWidth="1"/>
    <col min="11274" max="11274" width="14.42578125" style="128" customWidth="1"/>
    <col min="11275" max="11276" width="10.28515625" style="128" customWidth="1"/>
    <col min="11277" max="11520" width="9.140625" style="128"/>
    <col min="11521" max="11521" width="2.7109375" style="128" customWidth="1"/>
    <col min="11522" max="11522" width="22.85546875" style="128" customWidth="1"/>
    <col min="11523" max="11528" width="10.28515625" style="128" customWidth="1"/>
    <col min="11529" max="11529" width="13" style="128" customWidth="1"/>
    <col min="11530" max="11530" width="14.42578125" style="128" customWidth="1"/>
    <col min="11531" max="11532" width="10.28515625" style="128" customWidth="1"/>
    <col min="11533" max="11776" width="9.140625" style="128"/>
    <col min="11777" max="11777" width="2.7109375" style="128" customWidth="1"/>
    <col min="11778" max="11778" width="22.85546875" style="128" customWidth="1"/>
    <col min="11779" max="11784" width="10.28515625" style="128" customWidth="1"/>
    <col min="11785" max="11785" width="13" style="128" customWidth="1"/>
    <col min="11786" max="11786" width="14.42578125" style="128" customWidth="1"/>
    <col min="11787" max="11788" width="10.28515625" style="128" customWidth="1"/>
    <col min="11789" max="12032" width="9.140625" style="128"/>
    <col min="12033" max="12033" width="2.7109375" style="128" customWidth="1"/>
    <col min="12034" max="12034" width="22.85546875" style="128" customWidth="1"/>
    <col min="12035" max="12040" width="10.28515625" style="128" customWidth="1"/>
    <col min="12041" max="12041" width="13" style="128" customWidth="1"/>
    <col min="12042" max="12042" width="14.42578125" style="128" customWidth="1"/>
    <col min="12043" max="12044" width="10.28515625" style="128" customWidth="1"/>
    <col min="12045" max="12288" width="9.140625" style="128"/>
    <col min="12289" max="12289" width="2.7109375" style="128" customWidth="1"/>
    <col min="12290" max="12290" width="22.85546875" style="128" customWidth="1"/>
    <col min="12291" max="12296" width="10.28515625" style="128" customWidth="1"/>
    <col min="12297" max="12297" width="13" style="128" customWidth="1"/>
    <col min="12298" max="12298" width="14.42578125" style="128" customWidth="1"/>
    <col min="12299" max="12300" width="10.28515625" style="128" customWidth="1"/>
    <col min="12301" max="12544" width="9.140625" style="128"/>
    <col min="12545" max="12545" width="2.7109375" style="128" customWidth="1"/>
    <col min="12546" max="12546" width="22.85546875" style="128" customWidth="1"/>
    <col min="12547" max="12552" width="10.28515625" style="128" customWidth="1"/>
    <col min="12553" max="12553" width="13" style="128" customWidth="1"/>
    <col min="12554" max="12554" width="14.42578125" style="128" customWidth="1"/>
    <col min="12555" max="12556" width="10.28515625" style="128" customWidth="1"/>
    <col min="12557" max="12800" width="9.140625" style="128"/>
    <col min="12801" max="12801" width="2.7109375" style="128" customWidth="1"/>
    <col min="12802" max="12802" width="22.85546875" style="128" customWidth="1"/>
    <col min="12803" max="12808" width="10.28515625" style="128" customWidth="1"/>
    <col min="12809" max="12809" width="13" style="128" customWidth="1"/>
    <col min="12810" max="12810" width="14.42578125" style="128" customWidth="1"/>
    <col min="12811" max="12812" width="10.28515625" style="128" customWidth="1"/>
    <col min="12813" max="13056" width="9.140625" style="128"/>
    <col min="13057" max="13057" width="2.7109375" style="128" customWidth="1"/>
    <col min="13058" max="13058" width="22.85546875" style="128" customWidth="1"/>
    <col min="13059" max="13064" width="10.28515625" style="128" customWidth="1"/>
    <col min="13065" max="13065" width="13" style="128" customWidth="1"/>
    <col min="13066" max="13066" width="14.42578125" style="128" customWidth="1"/>
    <col min="13067" max="13068" width="10.28515625" style="128" customWidth="1"/>
    <col min="13069" max="13312" width="9.140625" style="128"/>
    <col min="13313" max="13313" width="2.7109375" style="128" customWidth="1"/>
    <col min="13314" max="13314" width="22.85546875" style="128" customWidth="1"/>
    <col min="13315" max="13320" width="10.28515625" style="128" customWidth="1"/>
    <col min="13321" max="13321" width="13" style="128" customWidth="1"/>
    <col min="13322" max="13322" width="14.42578125" style="128" customWidth="1"/>
    <col min="13323" max="13324" width="10.28515625" style="128" customWidth="1"/>
    <col min="13325" max="13568" width="9.140625" style="128"/>
    <col min="13569" max="13569" width="2.7109375" style="128" customWidth="1"/>
    <col min="13570" max="13570" width="22.85546875" style="128" customWidth="1"/>
    <col min="13571" max="13576" width="10.28515625" style="128" customWidth="1"/>
    <col min="13577" max="13577" width="13" style="128" customWidth="1"/>
    <col min="13578" max="13578" width="14.42578125" style="128" customWidth="1"/>
    <col min="13579" max="13580" width="10.28515625" style="128" customWidth="1"/>
    <col min="13581" max="13824" width="9.140625" style="128"/>
    <col min="13825" max="13825" width="2.7109375" style="128" customWidth="1"/>
    <col min="13826" max="13826" width="22.85546875" style="128" customWidth="1"/>
    <col min="13827" max="13832" width="10.28515625" style="128" customWidth="1"/>
    <col min="13833" max="13833" width="13" style="128" customWidth="1"/>
    <col min="13834" max="13834" width="14.42578125" style="128" customWidth="1"/>
    <col min="13835" max="13836" width="10.28515625" style="128" customWidth="1"/>
    <col min="13837" max="14080" width="9.140625" style="128"/>
    <col min="14081" max="14081" width="2.7109375" style="128" customWidth="1"/>
    <col min="14082" max="14082" width="22.85546875" style="128" customWidth="1"/>
    <col min="14083" max="14088" width="10.28515625" style="128" customWidth="1"/>
    <col min="14089" max="14089" width="13" style="128" customWidth="1"/>
    <col min="14090" max="14090" width="14.42578125" style="128" customWidth="1"/>
    <col min="14091" max="14092" width="10.28515625" style="128" customWidth="1"/>
    <col min="14093" max="14336" width="9.140625" style="128"/>
    <col min="14337" max="14337" width="2.7109375" style="128" customWidth="1"/>
    <col min="14338" max="14338" width="22.85546875" style="128" customWidth="1"/>
    <col min="14339" max="14344" width="10.28515625" style="128" customWidth="1"/>
    <col min="14345" max="14345" width="13" style="128" customWidth="1"/>
    <col min="14346" max="14346" width="14.42578125" style="128" customWidth="1"/>
    <col min="14347" max="14348" width="10.28515625" style="128" customWidth="1"/>
    <col min="14349" max="14592" width="9.140625" style="128"/>
    <col min="14593" max="14593" width="2.7109375" style="128" customWidth="1"/>
    <col min="14594" max="14594" width="22.85546875" style="128" customWidth="1"/>
    <col min="14595" max="14600" width="10.28515625" style="128" customWidth="1"/>
    <col min="14601" max="14601" width="13" style="128" customWidth="1"/>
    <col min="14602" max="14602" width="14.42578125" style="128" customWidth="1"/>
    <col min="14603" max="14604" width="10.28515625" style="128" customWidth="1"/>
    <col min="14605" max="14848" width="9.140625" style="128"/>
    <col min="14849" max="14849" width="2.7109375" style="128" customWidth="1"/>
    <col min="14850" max="14850" width="22.85546875" style="128" customWidth="1"/>
    <col min="14851" max="14856" width="10.28515625" style="128" customWidth="1"/>
    <col min="14857" max="14857" width="13" style="128" customWidth="1"/>
    <col min="14858" max="14858" width="14.42578125" style="128" customWidth="1"/>
    <col min="14859" max="14860" width="10.28515625" style="128" customWidth="1"/>
    <col min="14861" max="15104" width="9.140625" style="128"/>
    <col min="15105" max="15105" width="2.7109375" style="128" customWidth="1"/>
    <col min="15106" max="15106" width="22.85546875" style="128" customWidth="1"/>
    <col min="15107" max="15112" width="10.28515625" style="128" customWidth="1"/>
    <col min="15113" max="15113" width="13" style="128" customWidth="1"/>
    <col min="15114" max="15114" width="14.42578125" style="128" customWidth="1"/>
    <col min="15115" max="15116" width="10.28515625" style="128" customWidth="1"/>
    <col min="15117" max="15360" width="9.140625" style="128"/>
    <col min="15361" max="15361" width="2.7109375" style="128" customWidth="1"/>
    <col min="15362" max="15362" width="22.85546875" style="128" customWidth="1"/>
    <col min="15363" max="15368" width="10.28515625" style="128" customWidth="1"/>
    <col min="15369" max="15369" width="13" style="128" customWidth="1"/>
    <col min="15370" max="15370" width="14.42578125" style="128" customWidth="1"/>
    <col min="15371" max="15372" width="10.28515625" style="128" customWidth="1"/>
    <col min="15373" max="15616" width="9.140625" style="128"/>
    <col min="15617" max="15617" width="2.7109375" style="128" customWidth="1"/>
    <col min="15618" max="15618" width="22.85546875" style="128" customWidth="1"/>
    <col min="15619" max="15624" width="10.28515625" style="128" customWidth="1"/>
    <col min="15625" max="15625" width="13" style="128" customWidth="1"/>
    <col min="15626" max="15626" width="14.42578125" style="128" customWidth="1"/>
    <col min="15627" max="15628" width="10.28515625" style="128" customWidth="1"/>
    <col min="15629" max="15872" width="9.140625" style="128"/>
    <col min="15873" max="15873" width="2.7109375" style="128" customWidth="1"/>
    <col min="15874" max="15874" width="22.85546875" style="128" customWidth="1"/>
    <col min="15875" max="15880" width="10.28515625" style="128" customWidth="1"/>
    <col min="15881" max="15881" width="13" style="128" customWidth="1"/>
    <col min="15882" max="15882" width="14.42578125" style="128" customWidth="1"/>
    <col min="15883" max="15884" width="10.28515625" style="128" customWidth="1"/>
    <col min="15885" max="16128" width="9.140625" style="128"/>
    <col min="16129" max="16129" width="2.7109375" style="128" customWidth="1"/>
    <col min="16130" max="16130" width="22.85546875" style="128" customWidth="1"/>
    <col min="16131" max="16136" width="10.28515625" style="128" customWidth="1"/>
    <col min="16137" max="16137" width="13" style="128" customWidth="1"/>
    <col min="16138" max="16138" width="14.42578125" style="128" customWidth="1"/>
    <col min="16139" max="16140" width="10.28515625" style="128" customWidth="1"/>
    <col min="16141" max="16384" width="9.140625" style="128"/>
  </cols>
  <sheetData>
    <row r="1" spans="1:14" ht="12.6" customHeight="1" x14ac:dyDescent="0.25">
      <c r="A1" s="348" t="s">
        <v>432</v>
      </c>
      <c r="B1" s="348"/>
      <c r="C1" s="348"/>
      <c r="D1" s="348"/>
      <c r="E1" s="348"/>
      <c r="F1" s="348"/>
      <c r="G1" s="348"/>
      <c r="H1" s="348"/>
      <c r="I1" s="348"/>
      <c r="J1" s="348"/>
    </row>
    <row r="2" spans="1:14" x14ac:dyDescent="0.2">
      <c r="A2" s="347"/>
      <c r="B2" s="347"/>
      <c r="C2" s="347"/>
      <c r="D2" s="347"/>
      <c r="E2" s="347"/>
      <c r="F2" s="347"/>
      <c r="G2" s="347"/>
      <c r="H2" s="347"/>
      <c r="I2" s="347"/>
      <c r="J2" s="347"/>
    </row>
    <row r="3" spans="1:14" ht="14.25" x14ac:dyDescent="0.2">
      <c r="A3" s="129" t="s">
        <v>433</v>
      </c>
      <c r="B3" s="130" t="s">
        <v>434</v>
      </c>
      <c r="C3" s="131"/>
      <c r="D3" s="131"/>
      <c r="E3" s="131"/>
      <c r="F3" s="131"/>
      <c r="G3" s="131"/>
      <c r="H3" s="131"/>
      <c r="I3" s="131"/>
      <c r="J3" s="132"/>
    </row>
    <row r="4" spans="1:14" ht="14.25" x14ac:dyDescent="0.2">
      <c r="A4" s="133"/>
      <c r="B4" s="131"/>
      <c r="C4" s="345"/>
      <c r="D4" s="345"/>
      <c r="E4" s="345"/>
      <c r="F4" s="345"/>
      <c r="G4" s="345"/>
      <c r="H4" s="345"/>
      <c r="I4" s="131"/>
      <c r="J4" s="132"/>
    </row>
    <row r="5" spans="1:14" x14ac:dyDescent="0.2">
      <c r="A5" s="133"/>
      <c r="B5" s="134"/>
      <c r="C5" s="345" t="s">
        <v>435</v>
      </c>
      <c r="D5" s="345"/>
      <c r="E5" s="345" t="s">
        <v>436</v>
      </c>
      <c r="F5" s="345"/>
      <c r="G5" s="345" t="s">
        <v>437</v>
      </c>
      <c r="H5" s="345"/>
      <c r="I5" s="345" t="s">
        <v>438</v>
      </c>
      <c r="J5" s="345"/>
      <c r="K5" s="345" t="s">
        <v>439</v>
      </c>
      <c r="L5" s="345"/>
      <c r="M5" s="345" t="s">
        <v>440</v>
      </c>
      <c r="N5" s="345"/>
    </row>
    <row r="6" spans="1:14" x14ac:dyDescent="0.2">
      <c r="A6" s="133"/>
      <c r="B6" s="135"/>
      <c r="C6" s="136" t="s">
        <v>441</v>
      </c>
      <c r="D6" s="136" t="s">
        <v>442</v>
      </c>
      <c r="E6" s="136" t="str">
        <f>+C6</f>
        <v>30.06.2019.</v>
      </c>
      <c r="F6" s="136" t="str">
        <f>+D6</f>
        <v>30.06.2018.</v>
      </c>
      <c r="G6" s="136" t="str">
        <f>+C6</f>
        <v>30.06.2019.</v>
      </c>
      <c r="H6" s="136" t="str">
        <f>+D6</f>
        <v>30.06.2018.</v>
      </c>
      <c r="I6" s="136" t="str">
        <f>+C6</f>
        <v>30.06.2019.</v>
      </c>
      <c r="J6" s="136" t="str">
        <f>+D6</f>
        <v>30.06.2018.</v>
      </c>
      <c r="K6" s="136" t="str">
        <f>+C6</f>
        <v>30.06.2019.</v>
      </c>
      <c r="L6" s="136" t="str">
        <f>+D6</f>
        <v>30.06.2018.</v>
      </c>
      <c r="M6" s="136" t="str">
        <f>+C6</f>
        <v>30.06.2019.</v>
      </c>
      <c r="N6" s="136" t="str">
        <f>+D6</f>
        <v>30.06.2018.</v>
      </c>
    </row>
    <row r="7" spans="1:14" x14ac:dyDescent="0.2">
      <c r="A7" s="133"/>
      <c r="B7" s="137"/>
      <c r="C7" s="138" t="s">
        <v>443</v>
      </c>
      <c r="D7" s="138" t="s">
        <v>443</v>
      </c>
      <c r="E7" s="138" t="s">
        <v>444</v>
      </c>
      <c r="F7" s="139" t="s">
        <v>444</v>
      </c>
      <c r="G7" s="139" t="s">
        <v>444</v>
      </c>
      <c r="H7" s="138" t="s">
        <v>443</v>
      </c>
      <c r="I7" s="138" t="s">
        <v>443</v>
      </c>
      <c r="J7" s="138" t="s">
        <v>443</v>
      </c>
      <c r="K7" s="138" t="s">
        <v>443</v>
      </c>
      <c r="L7" s="138" t="s">
        <v>443</v>
      </c>
      <c r="M7" s="138" t="s">
        <v>443</v>
      </c>
      <c r="N7" s="138" t="s">
        <v>443</v>
      </c>
    </row>
    <row r="8" spans="1:14" x14ac:dyDescent="0.2">
      <c r="A8" s="133"/>
      <c r="B8" s="137"/>
      <c r="C8" s="138"/>
      <c r="D8" s="138"/>
      <c r="E8" s="138"/>
      <c r="F8" s="139"/>
      <c r="G8" s="139"/>
      <c r="H8" s="138"/>
      <c r="I8" s="138"/>
      <c r="J8" s="138"/>
      <c r="M8" s="138"/>
      <c r="N8" s="138"/>
    </row>
    <row r="9" spans="1:14" x14ac:dyDescent="0.2">
      <c r="A9" s="133"/>
      <c r="B9" s="140" t="s">
        <v>445</v>
      </c>
      <c r="C9" s="141">
        <v>443839.06767999998</v>
      </c>
      <c r="D9" s="141">
        <v>460777.05212000001</v>
      </c>
      <c r="E9" s="141">
        <v>267027.06121999997</v>
      </c>
      <c r="F9" s="141">
        <v>204844.11468</v>
      </c>
      <c r="G9" s="142">
        <v>1235.77504</v>
      </c>
      <c r="H9" s="142">
        <v>984.76343999999995</v>
      </c>
      <c r="I9" s="142">
        <v>1567.2917399999999</v>
      </c>
      <c r="J9" s="142">
        <v>339.24320999999998</v>
      </c>
      <c r="K9" s="142">
        <v>0</v>
      </c>
      <c r="L9" s="142">
        <v>0</v>
      </c>
      <c r="M9" s="143">
        <f>+C9+E9+G9+I9+K9</f>
        <v>713669.19567999989</v>
      </c>
      <c r="N9" s="143">
        <f>+D9+F9+H9+J9+L9</f>
        <v>666945.17345</v>
      </c>
    </row>
    <row r="10" spans="1:14" x14ac:dyDescent="0.2">
      <c r="A10" s="133"/>
      <c r="B10" s="144" t="s">
        <v>446</v>
      </c>
      <c r="C10" s="141">
        <v>68124.890586559282</v>
      </c>
      <c r="D10" s="141">
        <v>82171.174990742773</v>
      </c>
      <c r="E10" s="141">
        <v>24867.409874015852</v>
      </c>
      <c r="F10" s="141">
        <v>16443.283771070186</v>
      </c>
      <c r="G10" s="142">
        <v>1353.0823399999999</v>
      </c>
      <c r="H10" s="142">
        <v>1068.28882</v>
      </c>
      <c r="I10" s="142">
        <v>66.934509424870953</v>
      </c>
      <c r="J10" s="142">
        <v>-18.69728181295568</v>
      </c>
      <c r="K10" s="142">
        <v>-14458.477809999997</v>
      </c>
      <c r="L10" s="142">
        <v>-16782.865170000001</v>
      </c>
      <c r="M10" s="143">
        <f>+C10+E10+G10+I10+K10</f>
        <v>79953.839500000002</v>
      </c>
      <c r="N10" s="143">
        <f>+D10+F10+H10+J10+L10</f>
        <v>82881.185129999998</v>
      </c>
    </row>
    <row r="11" spans="1:14" ht="14.25" x14ac:dyDescent="0.2">
      <c r="A11" s="133"/>
      <c r="B11" s="131"/>
      <c r="C11" s="132"/>
      <c r="D11" s="132"/>
      <c r="E11" s="132"/>
      <c r="F11" s="132"/>
      <c r="G11" s="132"/>
      <c r="H11" s="132"/>
      <c r="I11" s="132"/>
      <c r="J11" s="132"/>
    </row>
    <row r="12" spans="1:14" ht="14.25" x14ac:dyDescent="0.2">
      <c r="A12" s="129" t="s">
        <v>447</v>
      </c>
      <c r="B12" s="130" t="s">
        <v>448</v>
      </c>
      <c r="C12" s="131"/>
      <c r="D12" s="131"/>
      <c r="E12" s="131"/>
      <c r="F12" s="131"/>
      <c r="G12" s="131"/>
      <c r="H12" s="131"/>
      <c r="I12" s="131"/>
      <c r="J12" s="132"/>
    </row>
    <row r="13" spans="1:14" x14ac:dyDescent="0.2">
      <c r="A13" s="145"/>
      <c r="B13" s="146"/>
      <c r="C13" s="147" t="s">
        <v>441</v>
      </c>
      <c r="D13" s="147" t="s">
        <v>442</v>
      </c>
      <c r="E13" s="145"/>
      <c r="F13" s="145"/>
      <c r="G13" s="145"/>
      <c r="H13" s="145"/>
      <c r="I13" s="145"/>
      <c r="J13" s="132"/>
    </row>
    <row r="14" spans="1:14" x14ac:dyDescent="0.2">
      <c r="A14" s="145"/>
      <c r="B14" s="146"/>
      <c r="C14" s="139" t="s">
        <v>443</v>
      </c>
      <c r="D14" s="138" t="s">
        <v>443</v>
      </c>
      <c r="E14" s="145"/>
      <c r="F14" s="145"/>
      <c r="G14" s="145"/>
      <c r="H14" s="145"/>
      <c r="I14" s="145"/>
      <c r="J14" s="132"/>
    </row>
    <row r="15" spans="1:14" x14ac:dyDescent="0.2">
      <c r="A15" s="145"/>
      <c r="B15" s="146"/>
      <c r="C15" s="148"/>
      <c r="D15" s="148"/>
      <c r="E15" s="145"/>
      <c r="F15" s="145"/>
      <c r="G15" s="145"/>
      <c r="H15" s="145"/>
      <c r="I15" s="145"/>
      <c r="J15" s="132"/>
    </row>
    <row r="16" spans="1:14" ht="13.5" thickBot="1" x14ac:dyDescent="0.25">
      <c r="A16" s="145"/>
      <c r="B16" s="146" t="s">
        <v>449</v>
      </c>
      <c r="C16" s="149">
        <v>451408</v>
      </c>
      <c r="D16" s="149">
        <v>492619.19472999999</v>
      </c>
      <c r="E16" s="145"/>
      <c r="F16" s="145"/>
      <c r="G16" s="145"/>
      <c r="H16" s="145"/>
      <c r="I16" s="145"/>
      <c r="J16" s="132"/>
    </row>
    <row r="17" spans="1:10" x14ac:dyDescent="0.2">
      <c r="A17" s="145"/>
      <c r="B17" s="146"/>
      <c r="C17" s="150"/>
      <c r="D17" s="151"/>
      <c r="E17" s="145"/>
      <c r="F17" s="145"/>
      <c r="G17" s="145"/>
      <c r="H17" s="145"/>
      <c r="I17" s="145"/>
      <c r="J17" s="132"/>
    </row>
    <row r="18" spans="1:10" ht="13.5" thickBot="1" x14ac:dyDescent="0.25">
      <c r="A18" s="145"/>
      <c r="B18" s="146" t="s">
        <v>450</v>
      </c>
      <c r="C18" s="149">
        <v>306956</v>
      </c>
      <c r="D18" s="149">
        <v>256214.36</v>
      </c>
      <c r="E18" s="145"/>
      <c r="F18" s="145"/>
      <c r="G18" s="145"/>
      <c r="H18" s="145"/>
      <c r="I18" s="145"/>
      <c r="J18" s="132"/>
    </row>
    <row r="19" spans="1:10" x14ac:dyDescent="0.2">
      <c r="A19" s="145"/>
      <c r="B19" s="145"/>
      <c r="C19" s="145"/>
      <c r="D19" s="145"/>
      <c r="E19" s="145"/>
      <c r="F19" s="145"/>
      <c r="G19" s="145"/>
      <c r="H19" s="145"/>
      <c r="I19" s="145"/>
      <c r="J19" s="132"/>
    </row>
    <row r="20" spans="1:10" x14ac:dyDescent="0.2">
      <c r="A20" s="152" t="s">
        <v>451</v>
      </c>
      <c r="B20" s="130" t="s">
        <v>452</v>
      </c>
      <c r="C20" s="146"/>
      <c r="D20" s="146"/>
      <c r="E20" s="145"/>
      <c r="F20" s="145"/>
      <c r="G20" s="145"/>
      <c r="H20" s="145"/>
      <c r="I20" s="145"/>
      <c r="J20" s="132"/>
    </row>
    <row r="21" spans="1:10" x14ac:dyDescent="0.2">
      <c r="A21" s="153"/>
      <c r="B21" s="154"/>
      <c r="C21" s="146"/>
      <c r="D21" s="146"/>
      <c r="E21" s="145"/>
      <c r="F21" s="145"/>
      <c r="G21" s="145"/>
      <c r="H21" s="145"/>
      <c r="I21" s="145"/>
      <c r="J21" s="132"/>
    </row>
    <row r="22" spans="1:10" x14ac:dyDescent="0.2">
      <c r="A22" s="145"/>
      <c r="B22" s="146"/>
      <c r="C22" s="155" t="str">
        <f>+C6</f>
        <v>30.06.2019.</v>
      </c>
      <c r="D22" s="156" t="s">
        <v>453</v>
      </c>
      <c r="E22" s="145"/>
      <c r="F22" s="145"/>
      <c r="G22" s="145"/>
      <c r="H22" s="145"/>
      <c r="I22" s="145"/>
      <c r="J22" s="132"/>
    </row>
    <row r="23" spans="1:10" x14ac:dyDescent="0.2">
      <c r="A23" s="145"/>
      <c r="B23" s="146"/>
      <c r="C23" s="139" t="s">
        <v>443</v>
      </c>
      <c r="D23" s="139" t="s">
        <v>443</v>
      </c>
      <c r="E23" s="145"/>
      <c r="F23" s="145"/>
      <c r="G23" s="145"/>
      <c r="H23" s="145"/>
      <c r="I23" s="145"/>
      <c r="J23" s="132"/>
    </row>
    <row r="24" spans="1:10" x14ac:dyDescent="0.2">
      <c r="A24" s="145"/>
      <c r="B24" s="146"/>
      <c r="C24" s="148"/>
      <c r="D24" s="148"/>
      <c r="E24" s="145"/>
      <c r="F24" s="145"/>
      <c r="G24" s="145"/>
      <c r="H24" s="145"/>
      <c r="I24" s="145"/>
      <c r="J24" s="132"/>
    </row>
    <row r="25" spans="1:10" ht="13.5" thickBot="1" x14ac:dyDescent="0.25">
      <c r="A25" s="145"/>
      <c r="B25" s="146" t="s">
        <v>454</v>
      </c>
      <c r="C25" s="157">
        <v>143671</v>
      </c>
      <c r="D25" s="157">
        <v>114392</v>
      </c>
      <c r="E25" s="145"/>
      <c r="F25" s="145"/>
      <c r="G25" s="145"/>
      <c r="H25" s="145"/>
      <c r="I25" s="145"/>
      <c r="J25" s="132"/>
    </row>
    <row r="26" spans="1:10" x14ac:dyDescent="0.2">
      <c r="A26" s="145"/>
      <c r="B26" s="146"/>
      <c r="C26" s="150"/>
      <c r="D26" s="150"/>
      <c r="E26" s="145"/>
      <c r="F26" s="145"/>
      <c r="G26" s="145"/>
      <c r="H26" s="145"/>
      <c r="I26" s="145"/>
      <c r="J26" s="132"/>
    </row>
    <row r="27" spans="1:10" ht="13.5" thickBot="1" x14ac:dyDescent="0.25">
      <c r="A27" s="145"/>
      <c r="B27" s="146" t="s">
        <v>455</v>
      </c>
      <c r="C27" s="157">
        <v>92189</v>
      </c>
      <c r="D27" s="157">
        <v>62390</v>
      </c>
      <c r="E27" s="145"/>
      <c r="F27" s="145"/>
      <c r="G27" s="145"/>
      <c r="H27" s="145"/>
      <c r="I27" s="145"/>
      <c r="J27" s="132"/>
    </row>
    <row r="28" spans="1:10" x14ac:dyDescent="0.2">
      <c r="A28" s="132"/>
      <c r="B28" s="146"/>
      <c r="C28" s="150"/>
      <c r="D28" s="150"/>
      <c r="E28" s="132"/>
      <c r="F28" s="132"/>
      <c r="G28" s="132"/>
      <c r="H28" s="132"/>
      <c r="I28" s="132"/>
      <c r="J28" s="132"/>
    </row>
    <row r="29" spans="1:10" x14ac:dyDescent="0.2">
      <c r="A29" s="158" t="s">
        <v>456</v>
      </c>
      <c r="B29" s="346" t="s">
        <v>457</v>
      </c>
      <c r="C29" s="347"/>
      <c r="D29" s="347"/>
      <c r="E29" s="347"/>
      <c r="F29" s="347"/>
      <c r="G29" s="347"/>
      <c r="H29" s="347"/>
      <c r="I29" s="347"/>
      <c r="J29" s="347"/>
    </row>
    <row r="40" ht="32.450000000000003" customHeight="1" x14ac:dyDescent="0.2"/>
  </sheetData>
  <mergeCells count="12">
    <mergeCell ref="K5:L5"/>
    <mergeCell ref="M5:N5"/>
    <mergeCell ref="B29:J29"/>
    <mergeCell ref="A1:J1"/>
    <mergeCell ref="A2:J2"/>
    <mergeCell ref="C4:D4"/>
    <mergeCell ref="E4:F4"/>
    <mergeCell ref="G4:H4"/>
    <mergeCell ref="C5:D5"/>
    <mergeCell ref="E5:F5"/>
    <mergeCell ref="G5:H5"/>
    <mergeCell ref="I5:J5"/>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22baa3bd-a2fa-4ea9-9ebb-3a9c6a55952b"/>
    <ds:schemaRef ds:uri="d8745bc5-821e-4205-946a-621c2da728c8"/>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2019-07-24T13:31:36Z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