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2\Q1\"/>
    </mc:Choice>
  </mc:AlternateContent>
  <xr:revisionPtr revIDLastSave="0" documentId="13_ncr:1_{EA6F5702-75E2-4F67-B2B4-B47BB381A510}"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6" i="24" l="1"/>
  <c r="C66" i="24"/>
  <c r="E57" i="24" l="1"/>
  <c r="G57" i="24" s="1"/>
  <c r="I57" i="24" s="1"/>
  <c r="D57" i="24"/>
  <c r="F57" i="24" s="1"/>
  <c r="H57" i="24" s="1"/>
  <c r="K57" i="24" l="1"/>
  <c r="M57" i="24"/>
  <c r="L57" i="24"/>
  <c r="J57" i="24"/>
  <c r="C76" i="24"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4" i="26" l="1"/>
  <c r="I61" i="26" s="1"/>
  <c r="J14" i="26"/>
  <c r="J61" i="26" s="1"/>
  <c r="K14" i="26"/>
  <c r="K61" i="26" s="1"/>
  <c r="I60" i="26"/>
  <c r="J60" i="26"/>
  <c r="K60" i="26"/>
  <c r="H21" i="21"/>
  <c r="H60" i="26"/>
  <c r="H14" i="26"/>
  <c r="H61" i="26" s="1"/>
  <c r="I21" i="21"/>
  <c r="H36" i="21"/>
  <c r="I36" i="21"/>
  <c r="H49" i="21"/>
  <c r="I49" i="21"/>
  <c r="I62" i="26" l="1"/>
  <c r="I68" i="26" s="1"/>
  <c r="H63" i="26"/>
  <c r="J62" i="26"/>
  <c r="J68" i="26" s="1"/>
  <c r="I64" i="26"/>
  <c r="K62" i="26"/>
  <c r="K68" i="26" s="1"/>
  <c r="I63" i="26"/>
  <c r="J63" i="26"/>
  <c r="J64" i="26"/>
  <c r="K64" i="26"/>
  <c r="H62" i="26"/>
  <c r="H67" i="26" s="1"/>
  <c r="K63" i="26"/>
  <c r="H64" i="26"/>
  <c r="I51" i="21"/>
  <c r="I53" i="21" s="1"/>
  <c r="H51" i="21"/>
  <c r="H53" i="21" s="1"/>
  <c r="J67" i="26" l="1"/>
  <c r="I66" i="26"/>
  <c r="I67" i="26"/>
  <c r="J66" i="26"/>
  <c r="K67" i="26"/>
  <c r="K66" i="26"/>
  <c r="H68"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<sst xmlns="http://schemas.openxmlformats.org/spreadsheetml/2006/main" count="629" uniqueCount="547">
  <si>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</si>
  <si>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</si>
  <si>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</si>
  <si>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</si>
  <si>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</si>
  <si>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</si>
  <si>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</si>
  <si>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</si>
  <si>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</si>
  <si>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</si>
  <si>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</si>
  <si>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</si>
  <si>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</si>
  <si>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</si>
  <si>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</si>
  <si>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</si>
  <si>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</si>
  <si>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</si>
  <si>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</si>
  <si>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</si>
  <si>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</si>
  <si>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</si>
  <si>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</si>
  <si>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</si>
  <si>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</si>
  <si>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</si>
  <si>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</si>
  <si>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</si>
  <si>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</si>
  <si>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</si>
  <si>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</si>
  <si>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</si>
  <si>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</si>
  <si>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</si>
  <si>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</si>
  <si>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</si>
  <si>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</si>
  <si>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</si>
  <si>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</si>
  <si>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</si>
  <si>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</si>
  <si>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</si>
  <si>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</si>
  <si>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</si>
  <si>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</si>
  <si>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</si>
  <si>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</si>
  <si>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</si>
  <si>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</si>
  <si>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</si>
  <si>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</si>
  <si>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</si>
  <si>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</si>
  <si>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</si>
  <si>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</si>
  <si>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</si>
  <si>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</si>
  <si>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</si>
  <si>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</si>
  <si>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</si>
  <si>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</si>
  <si>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</si>
  <si>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</si>
  <si>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</si>
  <si>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</si>
  <si>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</si>
  <si>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</si>
  <si>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</si>
  <si>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</si>
  <si>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</si>
  <si>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</si>
  <si>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</si>
  <si>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</si>
  <si>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</si>
  <si>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</si>
  <si>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</si>
  <si>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</si>
  <si>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</si>
  <si>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</si>
  <si>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</si>
  <si>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</si>
  <si>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</si>
  <si>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</si>
  <si>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</si>
  <si>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</si>
  <si>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</si>
  <si>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</si>
  <si>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</si>
  <si>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</si>
  <si>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</si>
  <si>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</si>
  <si>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</si>
  <si>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</si>
  <si>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</si>
  <si>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</si>
  <si>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</si>
  <si>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</si>
  <si>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</si>
  <si>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</si>
  <si>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</si>
  <si>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</si>
  <si>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</si>
  <si>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</si>
  <si>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</si>
  <si>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</si>
  <si>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</si>
  <si>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</si>
  <si>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</si>
  <si>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</si>
  <si>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</si>
  <si>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</si>
  <si>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</si>
  <si>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</si>
  <si>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</si>
  <si>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</si>
  <si>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</si>
  <si>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</si>
  <si>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</si>
  <si>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</si>
  <si>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</si>
  <si>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</si>
  <si>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</si>
  <si>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</si>
  <si>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</si>
  <si>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</si>
  <si>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</si>
  <si>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</si>
  <si>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</si>
  <si>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</si>
  <si>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</si>
  <si>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</si>
  <si>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</si>
  <si>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</si>
  <si>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</si>
  <si>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</si>
  <si>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</si>
  <si>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</si>
  <si>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</si>
  <si>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</si>
  <si>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</si>
  <si>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</si>
  <si>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</si>
  <si>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</si>
  <si>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</si>
  <si>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</si>
  <si>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</si>
  <si>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</si>
  <si>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</si>
  <si>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</si>
  <si>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</si>
  <si>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</si>
  <si>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</si>
  <si>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</si>
  <si>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</si>
  <si>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</si>
  <si>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</si>
  <si>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</si>
  <si>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</si>
  <si>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</si>
  <si>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</si>
  <si>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</si>
  <si>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</si>
  <si>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</si>
  <si>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</si>
  <si>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</si>
  <si>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</si>
  <si>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</si>
  <si>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</si>
  <si>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</si>
  <si>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</si>
  <si>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</si>
  <si>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</si>
  <si>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</si>
  <si>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</si>
  <si>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</si>
  <si>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</si>
  <si>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</si>
  <si>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</si>
  <si>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</si>
  <si>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</si>
  <si>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</si>
  <si>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</si>
  <si>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</si>
  <si>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</si>
  <si>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</si>
  <si>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</si>
  <si>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</si>
  <si>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</si>
  <si>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</si>
  <si>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</si>
  <si>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</si>
  <si>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</si>
  <si>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</si>
  <si>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</si>
  <si>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</si>
  <si>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</si>
  <si>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</si>
  <si>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</si>
  <si>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</si>
  <si>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</si>
  <si>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</si>
  <si>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</si>
  <si>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</si>
  <si>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</si>
  <si>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</si>
  <si>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</si>
  <si>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</si>
  <si>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</si>
  <si>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</si>
  <si>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</si>
  <si>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</si>
  <si>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</si>
  <si>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</si>
  <si>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</si>
  <si>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</si>
  <si>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</si>
  <si>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</si>
  <si>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</si>
  <si>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</si>
  <si>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</si>
  <si>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</si>
  <si>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</si>
  <si>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</si>
  <si>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</si>
  <si>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</si>
  <si>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</si>
  <si>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</si>
  <si>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</si>
  <si>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</si>
  <si>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</si>
  <si>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</si>
  <si>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</si>
  <si>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</si>
  <si>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</si>
  <si>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</si>
  <si>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</si>
  <si>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</si>
  <si>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</si>
  <si>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</si>
  <si>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</si>
  <si>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</si>
  <si>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</si>
  <si>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</si>
  <si>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</si>
  <si>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</si>
  <si>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</si>
  <si>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</si>
  <si>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</si>
  <si>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</si>
  <si>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</si>
  <si>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</si>
  <si>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</si>
  <si>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</si>
  <si>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</si>
  <si>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</si>
  <si>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</si>
  <si>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</si>
  <si>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</si>
  <si>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</si>
  <si>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</si>
  <si>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</si>
  <si>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</si>
  <si>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</si>
  <si>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</si>
  <si>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</si>
  <si>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</si>
  <si>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</si>
  <si>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</si>
  <si>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</si>
  <si>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</si>
  <si>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</si>
  <si>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</si>
  <si>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</si>
  <si>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</si>
  <si>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</si>
  <si>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</si>
  <si>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</si>
  <si>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</si>
  <si>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</si>
  <si>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</si>
  <si>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</si>
  <si>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</si>
  <si>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</si>
  <si>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</si>
  <si>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</si>
  <si>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</si>
  <si>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</si>
  <si>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</si>
  <si>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</si>
  <si>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</si>
  <si>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</si>
  <si>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</si>
  <si>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</si>
  <si>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</si>
  <si>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</si>
  <si>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</si>
  <si>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</si>
  <si>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</si>
  <si>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</si>
  <si>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</si>
  <si>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</si>
  <si>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</si>
  <si>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</si>
  <si>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</si>
  <si>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</si>
  <si>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</si>
  <si>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</si>
  <si>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</si>
  <si>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</si>
  <si>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</si>
  <si>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</si>
  <si>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</si>
  <si>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</si>
  <si>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</si>
  <si>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</si>
  <si>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</si>
  <si>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</si>
  <si>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</si>
  <si>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</si>
  <si>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</si>
  <si>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</si>
  <si>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</si>
  <si>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</si>
  <si>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</si>
  <si>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</si>
  <si>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</si>
  <si>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</si>
  <si>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</si>
  <si>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</si>
  <si>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</si>
  <si>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</si>
  <si>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</si>
  <si>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</si>
  <si>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</si>
  <si>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</si>
  <si>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</si>
  <si>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</si>
  <si>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</si>
  <si>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</si>
  <si>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</si>
  <si>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</si>
  <si>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</si>
  <si>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</si>
  <si>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</si>
  <si>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</si>
  <si>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</si>
  <si>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</si>
  <si>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</si>
  <si>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</si>
  <si>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</si>
  <si>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</si>
  <si>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</si>
  <si>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</si>
  <si>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</si>
  <si>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</si>
  <si>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</si>
  <si>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</si>
  <si>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</si>
  <si>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</si>
  <si>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</si>
  <si>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</si>
  <si>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</si>
  <si>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</si>
  <si>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</si>
  <si>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</si>
  <si>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</si>
  <si>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</si>
  <si>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</si>
  <si>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</si>
  <si>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</si>
  <si>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</si>
  <si>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</si>
  <si>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</si>
  <si>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</si>
  <si>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</si>
  <si>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</si>
  <si>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</si>
  <si>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</si>
  <si>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</si>
  <si>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</si>
  <si>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</si>
  <si>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</si>
  <si>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</si>
  <si>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</si>
  <si>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</si>
  <si>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</si>
  <si>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</si>
  <si>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</si>
  <si>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</si>
  <si>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</si>
  <si>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</si>
  <si>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</si>
  <si>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</si>
  <si>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</si>
  <si>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</si>
  <si>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</si>
  <si>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</si>
  <si>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</si>
  <si>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</si>
  <si>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</si>
  <si>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</si>
  <si>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</si>
  <si>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</si>
  <si>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</si>
  <si>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</si>
  <si>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</si>
  <si>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</si>
  <si>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</si>
  <si>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</si>
  <si>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</si>
  <si>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</si>
  <si>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</si>
  <si>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</si>
  <si>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</si>
  <si>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</si>
  <si>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</si>
  <si>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</si>
  <si>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</si>
  <si>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</si>
  <si>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</si>
  <si>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</si>
  <si>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</si>
  <si>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</si>
  <si>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</si>
  <si>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</si>
  <si>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</si>
  <si>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</si>
  <si>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</si>
  <si>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</si>
  <si>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</si>
  <si>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</si>
  <si>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</si>
  <si>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</si>
  <si>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</si>
  <si>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</si>
  <si>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</si>
  <si>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</si>
  <si>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</si>
  <si>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</si>
  <si>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</si>
  <si>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</si>
  <si>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</si>
  <si>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</si>
  <si>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</si>
  <si>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</si>
  <si>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</si>
  <si>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</si>
  <si>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03272699</t>
  </si>
  <si>
    <t>HR</t>
  </si>
  <si>
    <t>0800002028</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</si>
  <si>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</si>
  <si>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</si>
  <si>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</si>
  <si>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</si>
  <si>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</si>
  <si>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</si>
  <si>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</si>
  <si>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</si>
  <si>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</si>
  <si>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</si>
  <si>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</si>
  <si>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</si>
  <si>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</si>
  <si>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</si>
  <si>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</si>
  <si>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</si>
  <si>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</si>
  <si>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</si>
  <si>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</si>
  <si>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</si>
  <si>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d)</t>
  </si>
  <si>
    <t>Izdavatelj ne obavlja djelatnost sezonske prirode.</t>
  </si>
  <si>
    <t>e)</t>
  </si>
  <si>
    <t>Transakcije s povezanim društvima:</t>
  </si>
  <si>
    <t>‘000 kn</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</si>
  <si>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</si>
  <si>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</si>
  <si>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</si>
  <si>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</si>
  <si>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</si>
  <si>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</si>
  <si>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</si>
  <si>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</si>
  <si>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</si>
  <si>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</si>
  <si>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</si>
  <si>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</si>
  <si>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</si>
  <si>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Na datum bilance nema dugovanja koja su pokrivena vrijednim osiguranjem koje je izdalo Društvo ili ovisna društva.</t>
  </si>
  <si>
    <t>6.</t>
  </si>
  <si>
    <t>7.</t>
  </si>
  <si>
    <t>8.</t>
  </si>
  <si>
    <t>9.</t>
  </si>
  <si>
    <t>Društvo nema sudjelujućih interesa.</t>
  </si>
  <si>
    <t>10.</t>
  </si>
  <si>
    <t>NIje bilo transakcija upisa dionica niti udjela tijekom poslovne godine u okviru odobrenog kapitala.</t>
  </si>
  <si>
    <t>11.</t>
  </si>
  <si>
    <t>Društvo nema potvrda o sudjelovanja,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</si>
  <si>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</si>
  <si>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</si>
  <si>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</si>
  <si>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</si>
  <si>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</si>
  <si>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</si>
  <si>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 xml:space="preserve"> ‘000 kn</t>
  </si>
  <si>
    <t xml:space="preserve">Društvo nema dugovanja koja dospijevaju nakon više od pet godina.
</t>
  </si>
  <si>
    <t>Bilanca</t>
  </si>
  <si>
    <t>RDG</t>
  </si>
  <si>
    <t>Segment report</t>
  </si>
  <si>
    <t>Mreže</t>
  </si>
  <si>
    <t>Digitalne usluge</t>
  </si>
  <si>
    <t>Upravljanje usugama</t>
  </si>
  <si>
    <t>Ostalo</t>
  </si>
  <si>
    <t>Nealocirano</t>
  </si>
  <si>
    <t>Ukupno</t>
  </si>
  <si>
    <t>Prihodi od prodaje</t>
  </si>
  <si>
    <t>Operativna dobit</t>
  </si>
  <si>
    <t>5.</t>
  </si>
  <si>
    <t>17.</t>
  </si>
  <si>
    <t>16.</t>
  </si>
  <si>
    <t>Nema značajnih događaja koji su nastupili nakon datuma bilance, a da nisu odraženi u računu dobiti i gubitka ili bilanci.</t>
  </si>
  <si>
    <r>
      <rPr>
        <b/>
        <sz val="11"/>
        <rFont val="Arial"/>
        <family val="2"/>
        <charset val="238"/>
      </rPr>
      <t>DODATNO</t>
    </r>
    <r>
      <rPr>
        <sz val="11"/>
        <rFont val="Arial"/>
        <family val="2"/>
        <charset val="238"/>
      </rPr>
      <t xml:space="preserve"> (objašnjenje razlika koje proizlaze kao posljedica strukture i sadržaja TFI-POD obrasca u XLS formatu u odnosu na pojedine pozicije revidiranih godišnjih izvješća u PDF-u):</t>
    </r>
  </si>
  <si>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</si>
  <si>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Detaljna analiza prihoda od prodaje i neto dobiti po poslovnim segmentima prikazana je u slijedećoj tablici</t>
  </si>
  <si>
    <t xml:space="preserve">Prilikom sastavljanja ovih financijskih izvještaja za izvještajno tromjesečno razdoblje primjenjuju se iste računovodstvene politike kao i u posljednjim godišnjim revidiranim financijskim izvještajima. </t>
  </si>
  <si>
    <t>Društvo nije imalo aranžmana koji nisu uključeni u bilancu a kod kojih bi rizici ili koristi koji proizlaze iz takvih aranžmana bili materijalni.</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</si>
  <si>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</si>
  <si>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Nije bilo kapitalizacije plaća tijekom izvještajnog razdoblja.</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</si>
  <si>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</si>
  <si>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</si>
  <si>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</si>
  <si>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Objašnjenje poslovnih događaja značajnih za razumijevanje promjena u izvještajima o financijskom položaju i poslovnim rezultatima nalazi se u Pres info/Izjavi poslovodstva o stanju Grupe i Društva.</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</si>
  <si>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</si>
  <si>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Kapital i rezerve u Izvještaju o financijskom položaju iznos iskazane Zadržane dobiti prikazan je u TFI-POD obrascu pod AOPovima 083 Zadražana dobit ili preneseni gubitak i 086 Dobit ili gubitak poslovne godine.</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</si>
  <si>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</si>
  <si>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Također unutar kategorije Kratkoročne obveze u Izvještaju o financijskom položaju ukupan iznosOdgođenog plaćanja troškova i prihod budućeg razdoblja te Ugovornih obveza prikazan je pod AOPovima 116 Obveze za predujmove, 124 Odgođeno plaćanja troškova i prihod budućeg razdoblja.</t>
  </si>
  <si>
    <t>31.12.2021.</t>
  </si>
  <si>
    <t>U izvještajnom razdoblju društvo nije imalo stavki prihoda ili rashoda izuzetne veličine ili pojave.</t>
  </si>
  <si>
    <t xml:space="preserve">BILJEŠKE UZ FINANCIJSKE IZVJEŠTAJE - TFI
(koji se sastavljaju za tromjesečna razdoblja)
Naziv izdavatelja:  ERICSSON NIKOLA TESLA  D.D.
OIB:   84214771175
Izvještajno razdoblje: Q1 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</si>
  <si>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stanje na dan 31.03.2022.</t>
  </si>
  <si>
    <t>u razdoblju 01.01.2022. do 31.03.2022.</t>
  </si>
  <si>
    <t>Obračun rezerve za odgođeni porez provodi se jednom godišnje, na datum bilance 31.12. poslovne godine. Nije bilo kretanja tih stanja tijekom izvještajnog razdoblja.</t>
  </si>
  <si>
    <t>31.03.2022.</t>
  </si>
  <si>
    <t>31.03.2021.</t>
  </si>
  <si>
    <r>
      <t>Prosječan broj zaposlenih tijekom izvještajnog razdoblja iznos</t>
    </r>
    <r>
      <rPr>
        <sz val="11"/>
        <color theme="1"/>
        <rFont val="Arial"/>
        <family val="2"/>
        <charset val="238"/>
      </rPr>
      <t xml:space="preserve">i 2664 </t>
    </r>
    <r>
      <rPr>
        <sz val="11"/>
        <rFont val="Arial"/>
        <family val="2"/>
        <charset val="238"/>
      </rPr>
      <t>(Q1 2021: 2585). Društvo ne prati zaposlenike po kategorijama.</t>
    </r>
  </si>
  <si>
    <t>Ukupni iznos AOPa 006 Ostali poslovni prihodi (izvan grupe), čini iznos prikazan u linijama Ostali poslovni prihodi te Povrat umanjenja vrijednosti financijske imovine unutar Izvještaja o sveobuhvatnoj dobiti.</t>
  </si>
  <si>
    <t>84214771175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</si>
</sst>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11"/>
      <color rgb="FFFF0000"/>
      <name val="Arial"/>
      <family val="2"/>
      <charset val="238"/>
    </font>
    <font>
      <u/>
      <sz val="11"/>
      <color theme="10"/>
      <name val="Arial"/>
      <family val="2"/>
      <charset val="238"/>
    </font>
    <font>
      <sz val="11"/>
      <color indexed="8"/>
      <name val="Arial"/>
      <family val="2"/>
      <charset val="238"/>
    </font>
    <font>
      <u/>
      <sz val="11"/>
      <name val="Arial"/>
      <family val="2"/>
      <charset val="238"/>
    </font>
    <font>
      <b/>
      <sz val="11"/>
      <color theme="1"/>
      <name val="Arial"/>
      <family val="2"/>
      <charset val="238"/>
    </font>
    <font>
      <u/>
      <sz val="11"/>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64"/>
      </left>
      <right style="thin">
        <color indexed="64"/>
      </right>
      <top/>
      <bottom style="thin">
        <color indexed="22"/>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7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0" borderId="0" xfId="0" applyFont="1"/>
    <xf numFmtId="0" fontId="29" fillId="0" borderId="0" xfId="0" applyFont="1" applyAlignment="1">
      <alignment horizontal="left" vertical="top"/>
    </xf>
    <xf numFmtId="0" fontId="37"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36" fillId="0" borderId="0" xfId="0" applyFont="1" applyAlignment="1">
      <alignment vertical="top" wrapText="1"/>
    </xf>
    <xf numFmtId="0" fontId="36" fillId="0" borderId="0" xfId="0" applyFont="1"/>
    <xf numFmtId="0" fontId="26" fillId="0" borderId="0" xfId="0" applyFont="1" applyAlignment="1">
      <alignment horizontal="left" vertical="top"/>
    </xf>
    <xf numFmtId="0" fontId="26" fillId="0" borderId="0" xfId="0" applyFont="1" applyAlignment="1">
      <alignment horizontal="left" vertical="top" wrapText="1"/>
    </xf>
    <xf numFmtId="0" fontId="26" fillId="0" borderId="0" xfId="0" applyFont="1"/>
    <xf numFmtId="0" fontId="29" fillId="0" borderId="0" xfId="0" applyFont="1" applyAlignment="1">
      <alignment horizontal="left" wrapText="1"/>
    </xf>
    <xf numFmtId="0" fontId="29" fillId="0" borderId="0" xfId="0" applyFont="1" applyAlignment="1">
      <alignment horizontal="center" wrapText="1"/>
    </xf>
    <xf numFmtId="0" fontId="26" fillId="0" borderId="0" xfId="0" applyFont="1" applyAlignment="1">
      <alignment horizontal="left"/>
    </xf>
    <xf numFmtId="0" fontId="26" fillId="0" borderId="0" xfId="0" applyFont="1" applyAlignment="1">
      <alignment horizontal="center" wrapText="1"/>
    </xf>
    <xf numFmtId="0" fontId="37" fillId="0" borderId="0" xfId="6" applyFont="1"/>
    <xf numFmtId="0" fontId="29" fillId="0" borderId="0" xfId="0" applyFont="1" applyAlignment="1">
      <alignment horizontal="left"/>
    </xf>
    <xf numFmtId="0" fontId="28" fillId="0" borderId="0" xfId="0" applyFont="1" applyAlignment="1">
      <alignment vertical="top"/>
    </xf>
    <xf numFmtId="0" fontId="29" fillId="0" borderId="0" xfId="0" applyFont="1" applyAlignment="1">
      <alignment vertical="top" wrapText="1"/>
    </xf>
    <xf numFmtId="0" fontId="29" fillId="0" borderId="0" xfId="0" applyFont="1" applyAlignment="1">
      <alignment horizontal="left" vertical="top" wrapText="1"/>
    </xf>
    <xf numFmtId="3" fontId="29" fillId="0" borderId="39" xfId="7" applyNumberFormat="1" applyFont="1" applyFill="1" applyBorder="1" applyAlignment="1">
      <alignment horizontal="right" vertical="top" wrapText="1"/>
    </xf>
    <xf numFmtId="0" fontId="39" fillId="0" borderId="0" xfId="7" applyFont="1" applyFill="1" applyAlignment="1">
      <alignment horizontal="right" vertical="top" wrapText="1"/>
    </xf>
    <xf numFmtId="0" fontId="29" fillId="0" borderId="0" xfId="0" applyFont="1" applyFill="1" applyAlignment="1">
      <alignment horizontal="left" vertical="top" wrapText="1"/>
    </xf>
    <xf numFmtId="3" fontId="5" fillId="0" borderId="33" xfId="0" applyNumberFormat="1" applyFont="1" applyBorder="1" applyAlignment="1" applyProtection="1">
      <alignment horizontal="right" vertical="center" shrinkToFit="1"/>
      <protection locked="0"/>
    </xf>
    <xf numFmtId="0" fontId="29" fillId="0" borderId="0" xfId="0" applyFont="1" applyFill="1" applyAlignment="1">
      <alignment vertical="top"/>
    </xf>
    <xf numFmtId="0" fontId="29" fillId="0" borderId="0" xfId="0" applyFont="1" applyFill="1" applyAlignment="1">
      <alignment horizontal="center" wrapText="1"/>
    </xf>
    <xf numFmtId="0" fontId="29" fillId="0" borderId="0" xfId="0" applyFont="1" applyFill="1"/>
    <xf numFmtId="0" fontId="29" fillId="0" borderId="0" xfId="0" applyFont="1" applyFill="1" applyAlignment="1">
      <alignment horizontal="left" wrapText="1"/>
    </xf>
    <xf numFmtId="0" fontId="28" fillId="0" borderId="0" xfId="1" quotePrefix="1" applyFont="1" applyFill="1" applyAlignment="1">
      <alignment horizontal="left" vertical="top"/>
    </xf>
    <xf numFmtId="0" fontId="29" fillId="0" borderId="0" xfId="1" applyFont="1" applyFill="1" applyAlignment="1">
      <alignment horizontal="justify" vertical="top"/>
    </xf>
    <xf numFmtId="0" fontId="38" fillId="0" borderId="0" xfId="1" applyFont="1" applyFill="1">
      <alignment vertical="top"/>
    </xf>
    <xf numFmtId="0" fontId="36" fillId="0" borderId="0" xfId="0" applyFont="1" applyFill="1"/>
    <xf numFmtId="0" fontId="28" fillId="0" borderId="0" xfId="1" applyFont="1" applyFill="1" applyAlignment="1">
      <alignment horizontal="center" wrapText="1"/>
    </xf>
    <xf numFmtId="0" fontId="28" fillId="0" borderId="33" xfId="1" applyFont="1" applyFill="1" applyBorder="1" applyAlignment="1">
      <alignment horizontal="center"/>
    </xf>
    <xf numFmtId="0" fontId="28" fillId="0" borderId="33" xfId="1" applyFont="1" applyFill="1" applyBorder="1" applyAlignment="1">
      <alignment horizontal="right" vertical="top"/>
    </xf>
    <xf numFmtId="14" fontId="28" fillId="0" borderId="33" xfId="7" quotePrefix="1" applyNumberFormat="1" applyFont="1" applyFill="1" applyBorder="1" applyAlignment="1">
      <alignment horizontal="right"/>
    </xf>
    <xf numFmtId="0" fontId="28" fillId="0" borderId="33" xfId="1" applyFont="1" applyFill="1" applyBorder="1" applyAlignment="1">
      <alignment horizontal="right"/>
    </xf>
    <xf numFmtId="0" fontId="28" fillId="0" borderId="33" xfId="1" applyFont="1" applyFill="1" applyBorder="1" applyAlignment="1">
      <alignment horizontal="right" wrapText="1"/>
    </xf>
    <xf numFmtId="0" fontId="36" fillId="0" borderId="0" xfId="0" applyFont="1" applyFill="1" applyBorder="1" applyAlignment="1">
      <alignment horizontal="left" vertical="top"/>
    </xf>
    <xf numFmtId="0" fontId="36" fillId="0" borderId="0" xfId="0" applyFont="1" applyFill="1" applyBorder="1" applyAlignment="1">
      <alignment horizontal="left" vertical="top" wrapText="1"/>
    </xf>
    <xf numFmtId="0" fontId="36" fillId="0" borderId="0" xfId="0" applyFont="1" applyFill="1" applyBorder="1"/>
    <xf numFmtId="0" fontId="36" fillId="0" borderId="0" xfId="0" applyFont="1" applyFill="1" applyAlignment="1">
      <alignment horizontal="left" vertical="top"/>
    </xf>
    <xf numFmtId="0" fontId="28" fillId="0" borderId="0" xfId="1" applyFont="1" applyFill="1" applyAlignment="1">
      <alignment horizontal="left" vertical="top"/>
    </xf>
    <xf numFmtId="0" fontId="36" fillId="0" borderId="0" xfId="0" applyFont="1" applyFill="1" applyAlignment="1">
      <alignment horizontal="left" vertical="top" wrapText="1"/>
    </xf>
    <xf numFmtId="0" fontId="29" fillId="0" borderId="0" xfId="1" applyFont="1" applyFill="1" applyAlignment="1">
      <alignment vertical="top" wrapText="1"/>
    </xf>
    <xf numFmtId="14" fontId="28" fillId="0" borderId="0" xfId="1" applyNumberFormat="1" applyFont="1" applyFill="1" applyAlignment="1">
      <alignment horizontal="right" wrapText="1"/>
    </xf>
    <xf numFmtId="3" fontId="36" fillId="0" borderId="0" xfId="0" applyNumberFormat="1" applyFont="1" applyFill="1"/>
    <xf numFmtId="0" fontId="28" fillId="0" borderId="0" xfId="1" applyFont="1" applyFill="1" applyAlignment="1">
      <alignment horizontal="right" wrapText="1"/>
    </xf>
    <xf numFmtId="0" fontId="28" fillId="0" borderId="0" xfId="1" applyFont="1" applyFill="1" applyAlignment="1">
      <alignment horizontal="right"/>
    </xf>
    <xf numFmtId="14" fontId="28" fillId="0" borderId="0" xfId="1" applyNumberFormat="1" applyFont="1" applyFill="1" applyAlignment="1">
      <alignment horizontal="right" vertical="top" wrapText="1"/>
    </xf>
    <xf numFmtId="0" fontId="29" fillId="0" borderId="0" xfId="1" applyFont="1" applyFill="1" applyAlignment="1">
      <alignment horizontal="right" vertical="top" wrapText="1"/>
    </xf>
    <xf numFmtId="0" fontId="26" fillId="0" borderId="0" xfId="0" applyFont="1" applyFill="1" applyAlignment="1">
      <alignment horizontal="left" vertical="top"/>
    </xf>
    <xf numFmtId="0" fontId="26" fillId="0" borderId="0" xfId="0" applyFont="1" applyFill="1" applyAlignment="1">
      <alignment horizontal="left" vertical="top" wrapText="1"/>
    </xf>
    <xf numFmtId="3" fontId="26" fillId="0" borderId="39" xfId="7" applyNumberFormat="1" applyFont="1" applyBorder="1" applyAlignment="1">
      <alignment horizontal="right" vertical="top" wrapText="1"/>
    </xf>
    <xf numFmtId="0" fontId="41" fillId="0" borderId="0" xfId="1" applyFont="1" applyAlignment="1">
      <alignment horizontal="right" vertical="top" wrapText="1"/>
    </xf>
    <xf numFmtId="0" fontId="41" fillId="0" borderId="0" xfId="7" applyFont="1" applyAlignment="1">
      <alignment horizontal="right" vertical="top" wrapText="1"/>
    </xf>
    <xf numFmtId="3" fontId="26" fillId="0" borderId="33" xfId="7" applyNumberFormat="1" applyFont="1" applyBorder="1" applyAlignment="1">
      <alignment horizontal="right"/>
    </xf>
    <xf numFmtId="3" fontId="26" fillId="0" borderId="33" xfId="7" applyNumberFormat="1" applyFont="1" applyBorder="1" applyAlignment="1">
      <alignment horizontal="right" wrapText="1"/>
    </xf>
    <xf numFmtId="3" fontId="40" fillId="0" borderId="33" xfId="0" applyNumberFormat="1" applyFont="1" applyBorder="1" applyAlignment="1">
      <alignment horizontal="right" vertical="top"/>
    </xf>
    <xf numFmtId="0" fontId="29" fillId="0" borderId="33" xfId="1" applyFont="1" applyFill="1" applyBorder="1">
      <alignment vertical="top"/>
    </xf>
    <xf numFmtId="3" fontId="5" fillId="0" borderId="40" xfId="0" applyNumberFormat="1" applyFont="1" applyBorder="1" applyAlignment="1" applyProtection="1">
      <alignment horizontal="right" vertical="center" wrapTex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9" fillId="0" borderId="0" xfId="0" applyFont="1" applyAlignment="1">
      <alignment horizontal="left" vertical="top" wrapText="1"/>
    </xf>
    <xf numFmtId="0" fontId="29" fillId="0" borderId="0" xfId="0" applyFont="1" applyAlignment="1">
      <alignment horizontal="left" wrapText="1"/>
    </xf>
    <xf numFmtId="0" fontId="28" fillId="0" borderId="33" xfId="1" applyFont="1" applyFill="1" applyBorder="1" applyAlignment="1">
      <alignment horizontal="center" wrapText="1"/>
    </xf>
    <xf numFmtId="0" fontId="28" fillId="0" borderId="0" xfId="1" applyFont="1" applyFill="1" applyAlignment="1">
      <alignment horizontal="center" wrapText="1"/>
    </xf>
    <xf numFmtId="0" fontId="29" fillId="0" borderId="0" xfId="0" applyFont="1" applyAlignment="1">
      <alignment horizontal="left" vertical="top"/>
    </xf>
    <xf numFmtId="0" fontId="29" fillId="0" borderId="0" xfId="1" applyFont="1" applyFill="1" applyAlignment="1">
      <alignment horizontal="left" vertical="top" wrapText="1"/>
    </xf>
    <xf numFmtId="0" fontId="29" fillId="0" borderId="0" xfId="0" applyFont="1" applyFill="1" applyAlignment="1">
      <alignment horizontal="left" vertical="top" wrapText="1"/>
    </xf>
    <xf numFmtId="0" fontId="26" fillId="0" borderId="0" xfId="0" applyFont="1" applyAlignment="1">
      <alignment horizontal="left" vertical="top"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7392D817-A6B2-4337-BBD5-EFD00E53EE7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zoomScaleNormal="100" workbookViewId="0">
      <selection sqref="A1:C1"/>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191" t="s">
        <v>308</v>
      </c>
      <c r="B1" s="192"/>
      <c r="C1" s="192"/>
      <c r="D1" s="47"/>
      <c r="E1" s="47"/>
      <c r="F1" s="47"/>
      <c r="G1" s="47"/>
      <c r="H1" s="47"/>
      <c r="I1" s="47"/>
      <c r="J1" s="48"/>
    </row>
    <row r="2" spans="1:20" ht="14.45" customHeight="1" x14ac:dyDescent="0.25">
      <c r="A2" s="193" t="s">
        <v>324</v>
      </c>
      <c r="B2" s="194"/>
      <c r="C2" s="194"/>
      <c r="D2" s="194"/>
      <c r="E2" s="194"/>
      <c r="F2" s="194"/>
      <c r="G2" s="194"/>
      <c r="H2" s="194"/>
      <c r="I2" s="194"/>
      <c r="J2" s="195"/>
      <c r="N2" s="97">
        <v>1</v>
      </c>
    </row>
    <row r="3" spans="1:20" x14ac:dyDescent="0.25">
      <c r="A3" s="50"/>
      <c r="B3" s="51"/>
      <c r="C3" s="51"/>
      <c r="D3" s="51"/>
      <c r="E3" s="51"/>
      <c r="F3" s="51"/>
      <c r="G3" s="51"/>
      <c r="H3" s="51"/>
      <c r="I3" s="51"/>
      <c r="J3" s="52"/>
      <c r="N3" s="97">
        <v>2</v>
      </c>
    </row>
    <row r="4" spans="1:20" ht="33.6" customHeight="1" x14ac:dyDescent="0.25">
      <c r="A4" s="196" t="s">
        <v>309</v>
      </c>
      <c r="B4" s="197"/>
      <c r="C4" s="197"/>
      <c r="D4" s="197"/>
      <c r="E4" s="198">
        <v>44562</v>
      </c>
      <c r="F4" s="199"/>
      <c r="G4" s="53" t="s">
        <v>0</v>
      </c>
      <c r="H4" s="198">
        <v>44561</v>
      </c>
      <c r="I4" s="199"/>
      <c r="J4" s="54"/>
      <c r="N4" s="97">
        <v>3</v>
      </c>
    </row>
    <row r="5" spans="1:20" s="55" customFormat="1" ht="10.15" customHeight="1" x14ac:dyDescent="0.25">
      <c r="A5" s="200"/>
      <c r="B5" s="201"/>
      <c r="C5" s="201"/>
      <c r="D5" s="201"/>
      <c r="E5" s="201"/>
      <c r="F5" s="201"/>
      <c r="G5" s="201"/>
      <c r="H5" s="201"/>
      <c r="I5" s="201"/>
      <c r="J5" s="202"/>
      <c r="N5" s="98">
        <v>4</v>
      </c>
    </row>
    <row r="6" spans="1:20" ht="20.45" customHeight="1" x14ac:dyDescent="0.25">
      <c r="A6" s="56"/>
      <c r="B6" s="57" t="s">
        <v>329</v>
      </c>
      <c r="C6" s="58"/>
      <c r="D6" s="58"/>
      <c r="E6" s="64">
        <v>2022</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330</v>
      </c>
      <c r="C8" s="58"/>
      <c r="D8" s="58"/>
      <c r="E8" s="64">
        <v>1</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210" t="s">
        <v>331</v>
      </c>
      <c r="B10" s="211"/>
      <c r="C10" s="211"/>
      <c r="D10" s="211"/>
      <c r="E10" s="211"/>
      <c r="F10" s="211"/>
      <c r="G10" s="211"/>
      <c r="H10" s="211"/>
      <c r="I10" s="211"/>
      <c r="J10" s="66"/>
    </row>
    <row r="11" spans="1:20" ht="24.6" customHeight="1" x14ac:dyDescent="0.25">
      <c r="A11" s="212" t="s">
        <v>310</v>
      </c>
      <c r="B11" s="213"/>
      <c r="C11" s="205" t="s">
        <v>447</v>
      </c>
      <c r="D11" s="206"/>
      <c r="E11" s="67"/>
      <c r="F11" s="214" t="s">
        <v>332</v>
      </c>
      <c r="G11" s="204"/>
      <c r="H11" s="215" t="s">
        <v>448</v>
      </c>
      <c r="I11" s="216"/>
      <c r="J11" s="68"/>
    </row>
    <row r="12" spans="1:20" ht="14.45" customHeight="1" x14ac:dyDescent="0.25">
      <c r="A12" s="69"/>
      <c r="B12" s="70"/>
      <c r="C12" s="70"/>
      <c r="D12" s="70"/>
      <c r="E12" s="208"/>
      <c r="F12" s="208"/>
      <c r="G12" s="208"/>
      <c r="H12" s="208"/>
      <c r="I12" s="71"/>
      <c r="J12" s="68"/>
    </row>
    <row r="13" spans="1:20" ht="21" customHeight="1" x14ac:dyDescent="0.25">
      <c r="A13" s="203" t="s">
        <v>325</v>
      </c>
      <c r="B13" s="204"/>
      <c r="C13" s="205" t="s">
        <v>449</v>
      </c>
      <c r="D13" s="206"/>
      <c r="E13" s="207"/>
      <c r="F13" s="208"/>
      <c r="G13" s="208"/>
      <c r="H13" s="208"/>
      <c r="I13" s="71"/>
      <c r="J13" s="68"/>
    </row>
    <row r="14" spans="1:20" ht="10.9" customHeight="1" x14ac:dyDescent="0.25">
      <c r="A14" s="67"/>
      <c r="B14" s="71"/>
      <c r="C14" s="70"/>
      <c r="D14" s="70"/>
      <c r="E14" s="209"/>
      <c r="F14" s="209"/>
      <c r="G14" s="209"/>
      <c r="H14" s="209"/>
      <c r="I14" s="70"/>
      <c r="J14" s="72"/>
    </row>
    <row r="15" spans="1:20" ht="22.9" customHeight="1" x14ac:dyDescent="0.25">
      <c r="A15" s="203" t="s">
        <v>311</v>
      </c>
      <c r="B15" s="204"/>
      <c r="C15" s="205" t="s">
        <v>546</v>
      </c>
      <c r="D15" s="206"/>
      <c r="E15" s="223"/>
      <c r="F15" s="224"/>
      <c r="G15" s="73" t="s">
        <v>333</v>
      </c>
      <c r="H15" s="215" t="s">
        <v>450</v>
      </c>
      <c r="I15" s="216"/>
      <c r="J15" s="74"/>
    </row>
    <row r="16" spans="1:20" ht="10.9" customHeight="1" x14ac:dyDescent="0.25">
      <c r="A16" s="67"/>
      <c r="B16" s="71"/>
      <c r="C16" s="70"/>
      <c r="D16" s="70"/>
      <c r="E16" s="209"/>
      <c r="F16" s="209"/>
      <c r="G16" s="209"/>
      <c r="H16" s="209"/>
      <c r="I16" s="70"/>
      <c r="J16" s="72"/>
    </row>
    <row r="17" spans="1:10" ht="22.9" customHeight="1" x14ac:dyDescent="0.25">
      <c r="A17" s="75"/>
      <c r="B17" s="73" t="s">
        <v>334</v>
      </c>
      <c r="C17" s="205" t="s">
        <v>451</v>
      </c>
      <c r="D17" s="206"/>
      <c r="E17" s="76"/>
      <c r="F17" s="76"/>
      <c r="G17" s="76"/>
      <c r="H17" s="76"/>
      <c r="I17" s="76"/>
      <c r="J17" s="74"/>
    </row>
    <row r="18" spans="1:10" x14ac:dyDescent="0.25">
      <c r="A18" s="217"/>
      <c r="B18" s="218"/>
      <c r="C18" s="209"/>
      <c r="D18" s="209"/>
      <c r="E18" s="209"/>
      <c r="F18" s="209"/>
      <c r="G18" s="209"/>
      <c r="H18" s="209"/>
      <c r="I18" s="70"/>
      <c r="J18" s="72"/>
    </row>
    <row r="19" spans="1:10" x14ac:dyDescent="0.25">
      <c r="A19" s="212" t="s">
        <v>312</v>
      </c>
      <c r="B19" s="219"/>
      <c r="C19" s="220" t="s">
        <v>452</v>
      </c>
      <c r="D19" s="221"/>
      <c r="E19" s="221"/>
      <c r="F19" s="221"/>
      <c r="G19" s="221"/>
      <c r="H19" s="221"/>
      <c r="I19" s="221"/>
      <c r="J19" s="222"/>
    </row>
    <row r="20" spans="1:10" x14ac:dyDescent="0.25">
      <c r="A20" s="69"/>
      <c r="B20" s="70"/>
      <c r="C20" s="77"/>
      <c r="D20" s="70"/>
      <c r="E20" s="209"/>
      <c r="F20" s="209"/>
      <c r="G20" s="209"/>
      <c r="H20" s="209"/>
      <c r="I20" s="70"/>
      <c r="J20" s="72"/>
    </row>
    <row r="21" spans="1:10" x14ac:dyDescent="0.25">
      <c r="A21" s="212" t="s">
        <v>313</v>
      </c>
      <c r="B21" s="219"/>
      <c r="C21" s="215">
        <v>10000</v>
      </c>
      <c r="D21" s="216"/>
      <c r="E21" s="209"/>
      <c r="F21" s="209"/>
      <c r="G21" s="220" t="s">
        <v>453</v>
      </c>
      <c r="H21" s="221"/>
      <c r="I21" s="221"/>
      <c r="J21" s="222"/>
    </row>
    <row r="22" spans="1:10" x14ac:dyDescent="0.25">
      <c r="A22" s="69"/>
      <c r="B22" s="70"/>
      <c r="C22" s="70"/>
      <c r="D22" s="70"/>
      <c r="E22" s="209"/>
      <c r="F22" s="209"/>
      <c r="G22" s="209"/>
      <c r="H22" s="209"/>
      <c r="I22" s="70"/>
      <c r="J22" s="72"/>
    </row>
    <row r="23" spans="1:10" x14ac:dyDescent="0.25">
      <c r="A23" s="212" t="s">
        <v>314</v>
      </c>
      <c r="B23" s="219"/>
      <c r="C23" s="220" t="s">
        <v>454</v>
      </c>
      <c r="D23" s="221"/>
      <c r="E23" s="221"/>
      <c r="F23" s="221"/>
      <c r="G23" s="221"/>
      <c r="H23" s="221"/>
      <c r="I23" s="221"/>
      <c r="J23" s="222"/>
    </row>
    <row r="24" spans="1:10" x14ac:dyDescent="0.25">
      <c r="A24" s="69"/>
      <c r="B24" s="70"/>
      <c r="C24" s="70"/>
      <c r="D24" s="70"/>
      <c r="E24" s="209"/>
      <c r="F24" s="209"/>
      <c r="G24" s="209"/>
      <c r="H24" s="209"/>
      <c r="I24" s="70"/>
      <c r="J24" s="72"/>
    </row>
    <row r="25" spans="1:10" x14ac:dyDescent="0.25">
      <c r="A25" s="212" t="s">
        <v>315</v>
      </c>
      <c r="B25" s="219"/>
      <c r="C25" s="226" t="s">
        <v>455</v>
      </c>
      <c r="D25" s="227"/>
      <c r="E25" s="227"/>
      <c r="F25" s="227"/>
      <c r="G25" s="227"/>
      <c r="H25" s="227"/>
      <c r="I25" s="227"/>
      <c r="J25" s="228"/>
    </row>
    <row r="26" spans="1:10" x14ac:dyDescent="0.25">
      <c r="A26" s="69"/>
      <c r="B26" s="70"/>
      <c r="C26" s="77"/>
      <c r="D26" s="70"/>
      <c r="E26" s="209"/>
      <c r="F26" s="209"/>
      <c r="G26" s="209"/>
      <c r="H26" s="209"/>
      <c r="I26" s="70"/>
      <c r="J26" s="72"/>
    </row>
    <row r="27" spans="1:10" x14ac:dyDescent="0.25">
      <c r="A27" s="212" t="s">
        <v>316</v>
      </c>
      <c r="B27" s="219"/>
      <c r="C27" s="226" t="s">
        <v>456</v>
      </c>
      <c r="D27" s="227"/>
      <c r="E27" s="227"/>
      <c r="F27" s="227"/>
      <c r="G27" s="227"/>
      <c r="H27" s="227"/>
      <c r="I27" s="227"/>
      <c r="J27" s="228"/>
    </row>
    <row r="28" spans="1:10" ht="13.9" customHeight="1" x14ac:dyDescent="0.25">
      <c r="A28" s="69"/>
      <c r="B28" s="70"/>
      <c r="C28" s="77"/>
      <c r="D28" s="70"/>
      <c r="E28" s="209"/>
      <c r="F28" s="209"/>
      <c r="G28" s="209"/>
      <c r="H28" s="209"/>
      <c r="I28" s="70"/>
      <c r="J28" s="72"/>
    </row>
    <row r="29" spans="1:10" ht="22.9" customHeight="1" x14ac:dyDescent="0.25">
      <c r="A29" s="203" t="s">
        <v>326</v>
      </c>
      <c r="B29" s="219"/>
      <c r="C29" s="78">
        <v>2668</v>
      </c>
      <c r="D29" s="79"/>
      <c r="E29" s="225"/>
      <c r="F29" s="225"/>
      <c r="G29" s="225"/>
      <c r="H29" s="225"/>
      <c r="I29" s="80"/>
      <c r="J29" s="81"/>
    </row>
    <row r="30" spans="1:10" x14ac:dyDescent="0.25">
      <c r="A30" s="69"/>
      <c r="B30" s="70"/>
      <c r="C30" s="70"/>
      <c r="D30" s="70"/>
      <c r="E30" s="209"/>
      <c r="F30" s="209"/>
      <c r="G30" s="209"/>
      <c r="H30" s="209"/>
      <c r="I30" s="80"/>
      <c r="J30" s="81"/>
    </row>
    <row r="31" spans="1:10" x14ac:dyDescent="0.25">
      <c r="A31" s="212" t="s">
        <v>317</v>
      </c>
      <c r="B31" s="219"/>
      <c r="C31" s="94" t="s">
        <v>336</v>
      </c>
      <c r="D31" s="229" t="s">
        <v>335</v>
      </c>
      <c r="E31" s="230"/>
      <c r="F31" s="230"/>
      <c r="G31" s="230"/>
      <c r="H31" s="82"/>
      <c r="I31" s="83" t="s">
        <v>336</v>
      </c>
      <c r="J31" s="84" t="s">
        <v>337</v>
      </c>
    </row>
    <row r="32" spans="1:10" x14ac:dyDescent="0.25">
      <c r="A32" s="212"/>
      <c r="B32" s="219"/>
      <c r="C32" s="85"/>
      <c r="D32" s="53"/>
      <c r="E32" s="224"/>
      <c r="F32" s="224"/>
      <c r="G32" s="224"/>
      <c r="H32" s="224"/>
      <c r="I32" s="80"/>
      <c r="J32" s="81"/>
    </row>
    <row r="33" spans="1:10" x14ac:dyDescent="0.25">
      <c r="A33" s="212" t="s">
        <v>327</v>
      </c>
      <c r="B33" s="219"/>
      <c r="C33" s="78" t="s">
        <v>339</v>
      </c>
      <c r="D33" s="229" t="s">
        <v>338</v>
      </c>
      <c r="E33" s="230"/>
      <c r="F33" s="230"/>
      <c r="G33" s="230"/>
      <c r="H33" s="76"/>
      <c r="I33" s="83" t="s">
        <v>339</v>
      </c>
      <c r="J33" s="84" t="s">
        <v>340</v>
      </c>
    </row>
    <row r="34" spans="1:10" x14ac:dyDescent="0.25">
      <c r="A34" s="69"/>
      <c r="B34" s="70"/>
      <c r="C34" s="70"/>
      <c r="D34" s="70"/>
      <c r="E34" s="209"/>
      <c r="F34" s="209"/>
      <c r="G34" s="209"/>
      <c r="H34" s="209"/>
      <c r="I34" s="70"/>
      <c r="J34" s="72"/>
    </row>
    <row r="35" spans="1:10" x14ac:dyDescent="0.25">
      <c r="A35" s="229" t="s">
        <v>328</v>
      </c>
      <c r="B35" s="230"/>
      <c r="C35" s="230"/>
      <c r="D35" s="230"/>
      <c r="E35" s="230" t="s">
        <v>318</v>
      </c>
      <c r="F35" s="230"/>
      <c r="G35" s="230"/>
      <c r="H35" s="230"/>
      <c r="I35" s="230"/>
      <c r="J35" s="86" t="s">
        <v>319</v>
      </c>
    </row>
    <row r="36" spans="1:10" x14ac:dyDescent="0.25">
      <c r="A36" s="69"/>
      <c r="B36" s="70"/>
      <c r="C36" s="70"/>
      <c r="D36" s="70"/>
      <c r="E36" s="209"/>
      <c r="F36" s="209"/>
      <c r="G36" s="209"/>
      <c r="H36" s="209"/>
      <c r="I36" s="70"/>
      <c r="J36" s="81"/>
    </row>
    <row r="37" spans="1:10" x14ac:dyDescent="0.25">
      <c r="A37" s="231"/>
      <c r="B37" s="232"/>
      <c r="C37" s="232"/>
      <c r="D37" s="232"/>
      <c r="E37" s="231"/>
      <c r="F37" s="232"/>
      <c r="G37" s="232"/>
      <c r="H37" s="232"/>
      <c r="I37" s="233"/>
      <c r="J37" s="87"/>
    </row>
    <row r="38" spans="1:10" x14ac:dyDescent="0.25">
      <c r="A38" s="69"/>
      <c r="B38" s="70"/>
      <c r="C38" s="77"/>
      <c r="D38" s="234"/>
      <c r="E38" s="234"/>
      <c r="F38" s="234"/>
      <c r="G38" s="234"/>
      <c r="H38" s="234"/>
      <c r="I38" s="234"/>
      <c r="J38" s="72"/>
    </row>
    <row r="39" spans="1:10" x14ac:dyDescent="0.25">
      <c r="A39" s="231"/>
      <c r="B39" s="232"/>
      <c r="C39" s="232"/>
      <c r="D39" s="233"/>
      <c r="E39" s="231"/>
      <c r="F39" s="232"/>
      <c r="G39" s="232"/>
      <c r="H39" s="232"/>
      <c r="I39" s="233"/>
      <c r="J39" s="78"/>
    </row>
    <row r="40" spans="1:10" x14ac:dyDescent="0.25">
      <c r="A40" s="69"/>
      <c r="B40" s="70"/>
      <c r="C40" s="77"/>
      <c r="D40" s="88"/>
      <c r="E40" s="234"/>
      <c r="F40" s="234"/>
      <c r="G40" s="234"/>
      <c r="H40" s="234"/>
      <c r="I40" s="71"/>
      <c r="J40" s="72"/>
    </row>
    <row r="41" spans="1:10" x14ac:dyDescent="0.25">
      <c r="A41" s="231"/>
      <c r="B41" s="232"/>
      <c r="C41" s="232"/>
      <c r="D41" s="233"/>
      <c r="E41" s="231"/>
      <c r="F41" s="232"/>
      <c r="G41" s="232"/>
      <c r="H41" s="232"/>
      <c r="I41" s="233"/>
      <c r="J41" s="78"/>
    </row>
    <row r="42" spans="1:10" x14ac:dyDescent="0.25">
      <c r="A42" s="69"/>
      <c r="B42" s="70"/>
      <c r="C42" s="77"/>
      <c r="D42" s="88"/>
      <c r="E42" s="234"/>
      <c r="F42" s="234"/>
      <c r="G42" s="234"/>
      <c r="H42" s="234"/>
      <c r="I42" s="71"/>
      <c r="J42" s="72"/>
    </row>
    <row r="43" spans="1:10" x14ac:dyDescent="0.25">
      <c r="A43" s="231"/>
      <c r="B43" s="232"/>
      <c r="C43" s="232"/>
      <c r="D43" s="233"/>
      <c r="E43" s="231"/>
      <c r="F43" s="232"/>
      <c r="G43" s="232"/>
      <c r="H43" s="232"/>
      <c r="I43" s="233"/>
      <c r="J43" s="78"/>
    </row>
    <row r="44" spans="1:10" x14ac:dyDescent="0.25">
      <c r="A44" s="89"/>
      <c r="B44" s="77"/>
      <c r="C44" s="235"/>
      <c r="D44" s="235"/>
      <c r="E44" s="209"/>
      <c r="F44" s="209"/>
      <c r="G44" s="235"/>
      <c r="H44" s="235"/>
      <c r="I44" s="235"/>
      <c r="J44" s="72"/>
    </row>
    <row r="45" spans="1:10" x14ac:dyDescent="0.25">
      <c r="A45" s="231"/>
      <c r="B45" s="232"/>
      <c r="C45" s="232"/>
      <c r="D45" s="233"/>
      <c r="E45" s="231"/>
      <c r="F45" s="232"/>
      <c r="G45" s="232"/>
      <c r="H45" s="232"/>
      <c r="I45" s="233"/>
      <c r="J45" s="78"/>
    </row>
    <row r="46" spans="1:10" x14ac:dyDescent="0.25">
      <c r="A46" s="89"/>
      <c r="B46" s="77"/>
      <c r="C46" s="77"/>
      <c r="D46" s="70"/>
      <c r="E46" s="236"/>
      <c r="F46" s="236"/>
      <c r="G46" s="235"/>
      <c r="H46" s="235"/>
      <c r="I46" s="70"/>
      <c r="J46" s="72"/>
    </row>
    <row r="47" spans="1:10" x14ac:dyDescent="0.25">
      <c r="A47" s="231"/>
      <c r="B47" s="232"/>
      <c r="C47" s="232"/>
      <c r="D47" s="233"/>
      <c r="E47" s="231"/>
      <c r="F47" s="232"/>
      <c r="G47" s="232"/>
      <c r="H47" s="232"/>
      <c r="I47" s="233"/>
      <c r="J47" s="78"/>
    </row>
    <row r="48" spans="1:10" x14ac:dyDescent="0.25">
      <c r="A48" s="89"/>
      <c r="B48" s="77"/>
      <c r="C48" s="77"/>
      <c r="D48" s="70"/>
      <c r="E48" s="209"/>
      <c r="F48" s="209"/>
      <c r="G48" s="235"/>
      <c r="H48" s="235"/>
      <c r="I48" s="70"/>
      <c r="J48" s="90" t="s">
        <v>341</v>
      </c>
    </row>
    <row r="49" spans="1:10" x14ac:dyDescent="0.25">
      <c r="A49" s="89"/>
      <c r="B49" s="77"/>
      <c r="C49" s="77"/>
      <c r="D49" s="70"/>
      <c r="E49" s="209"/>
      <c r="F49" s="209"/>
      <c r="G49" s="235"/>
      <c r="H49" s="235"/>
      <c r="I49" s="70"/>
      <c r="J49" s="90" t="s">
        <v>342</v>
      </c>
    </row>
    <row r="50" spans="1:10" ht="14.45" customHeight="1" x14ac:dyDescent="0.25">
      <c r="A50" s="203" t="s">
        <v>320</v>
      </c>
      <c r="B50" s="214"/>
      <c r="C50" s="215" t="s">
        <v>342</v>
      </c>
      <c r="D50" s="216"/>
      <c r="E50" s="241" t="s">
        <v>343</v>
      </c>
      <c r="F50" s="242"/>
      <c r="G50" s="220"/>
      <c r="H50" s="221"/>
      <c r="I50" s="221"/>
      <c r="J50" s="222"/>
    </row>
    <row r="51" spans="1:10" x14ac:dyDescent="0.25">
      <c r="A51" s="89"/>
      <c r="B51" s="77"/>
      <c r="C51" s="235"/>
      <c r="D51" s="235"/>
      <c r="E51" s="209"/>
      <c r="F51" s="209"/>
      <c r="G51" s="243" t="s">
        <v>344</v>
      </c>
      <c r="H51" s="243"/>
      <c r="I51" s="243"/>
      <c r="J51" s="61"/>
    </row>
    <row r="52" spans="1:10" ht="13.9" customHeight="1" x14ac:dyDescent="0.25">
      <c r="A52" s="203" t="s">
        <v>321</v>
      </c>
      <c r="B52" s="214"/>
      <c r="C52" s="220" t="s">
        <v>457</v>
      </c>
      <c r="D52" s="221"/>
      <c r="E52" s="221"/>
      <c r="F52" s="221"/>
      <c r="G52" s="221"/>
      <c r="H52" s="221"/>
      <c r="I52" s="221"/>
      <c r="J52" s="222"/>
    </row>
    <row r="53" spans="1:10" x14ac:dyDescent="0.25">
      <c r="A53" s="69"/>
      <c r="B53" s="70"/>
      <c r="C53" s="225" t="s">
        <v>322</v>
      </c>
      <c r="D53" s="225"/>
      <c r="E53" s="225"/>
      <c r="F53" s="225"/>
      <c r="G53" s="225"/>
      <c r="H53" s="225"/>
      <c r="I53" s="225"/>
      <c r="J53" s="72"/>
    </row>
    <row r="54" spans="1:10" x14ac:dyDescent="0.25">
      <c r="A54" s="203" t="s">
        <v>323</v>
      </c>
      <c r="B54" s="214"/>
      <c r="C54" s="237" t="s">
        <v>458</v>
      </c>
      <c r="D54" s="238"/>
      <c r="E54" s="239"/>
      <c r="F54" s="209"/>
      <c r="G54" s="209"/>
      <c r="H54" s="230"/>
      <c r="I54" s="230"/>
      <c r="J54" s="240"/>
    </row>
    <row r="55" spans="1:10" x14ac:dyDescent="0.25">
      <c r="A55" s="69"/>
      <c r="B55" s="70"/>
      <c r="C55" s="77"/>
      <c r="D55" s="70"/>
      <c r="E55" s="209"/>
      <c r="F55" s="209"/>
      <c r="G55" s="209"/>
      <c r="H55" s="209"/>
      <c r="I55" s="70"/>
      <c r="J55" s="72"/>
    </row>
    <row r="56" spans="1:10" ht="14.45" customHeight="1" x14ac:dyDescent="0.25">
      <c r="A56" s="203" t="s">
        <v>315</v>
      </c>
      <c r="B56" s="214"/>
      <c r="C56" s="244" t="s">
        <v>459</v>
      </c>
      <c r="D56" s="245"/>
      <c r="E56" s="245"/>
      <c r="F56" s="245"/>
      <c r="G56" s="245"/>
      <c r="H56" s="245"/>
      <c r="I56" s="245"/>
      <c r="J56" s="246"/>
    </row>
    <row r="57" spans="1:10" x14ac:dyDescent="0.25">
      <c r="A57" s="69"/>
      <c r="B57" s="70"/>
      <c r="C57" s="70"/>
      <c r="D57" s="70"/>
      <c r="E57" s="209"/>
      <c r="F57" s="209"/>
      <c r="G57" s="209"/>
      <c r="H57" s="209"/>
      <c r="I57" s="70"/>
      <c r="J57" s="72"/>
    </row>
    <row r="58" spans="1:10" x14ac:dyDescent="0.25">
      <c r="A58" s="203" t="s">
        <v>345</v>
      </c>
      <c r="B58" s="214"/>
      <c r="C58" s="244" t="s">
        <v>460</v>
      </c>
      <c r="D58" s="245"/>
      <c r="E58" s="245"/>
      <c r="F58" s="245"/>
      <c r="G58" s="245"/>
      <c r="H58" s="245"/>
      <c r="I58" s="245"/>
      <c r="J58" s="246"/>
    </row>
    <row r="59" spans="1:10" ht="14.45" customHeight="1" x14ac:dyDescent="0.25">
      <c r="A59" s="69"/>
      <c r="B59" s="70"/>
      <c r="C59" s="247" t="s">
        <v>346</v>
      </c>
      <c r="D59" s="247"/>
      <c r="E59" s="247"/>
      <c r="F59" s="247"/>
      <c r="G59" s="70"/>
      <c r="H59" s="70"/>
      <c r="I59" s="70"/>
      <c r="J59" s="72"/>
    </row>
    <row r="60" spans="1:10" x14ac:dyDescent="0.25">
      <c r="A60" s="203" t="s">
        <v>347</v>
      </c>
      <c r="B60" s="214"/>
      <c r="C60" s="244" t="s">
        <v>461</v>
      </c>
      <c r="D60" s="245"/>
      <c r="E60" s="245"/>
      <c r="F60" s="245"/>
      <c r="G60" s="245"/>
      <c r="H60" s="245"/>
      <c r="I60" s="245"/>
      <c r="J60" s="246"/>
    </row>
    <row r="61" spans="1:10" ht="14.45" customHeight="1" x14ac:dyDescent="0.25">
      <c r="A61" s="91"/>
      <c r="B61" s="92"/>
      <c r="C61" s="248" t="s">
        <v>348</v>
      </c>
      <c r="D61" s="248"/>
      <c r="E61" s="248"/>
      <c r="F61" s="248"/>
      <c r="G61" s="248"/>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zoomScaleNormal="100" zoomScaleSheetLayoutView="100" workbookViewId="0">
      <selection sqref="A1:I1"/>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52" t="s">
        <v>1</v>
      </c>
      <c r="B1" s="253"/>
      <c r="C1" s="253"/>
      <c r="D1" s="253"/>
      <c r="E1" s="253"/>
      <c r="F1" s="253"/>
      <c r="G1" s="253"/>
      <c r="H1" s="253"/>
      <c r="I1" s="253"/>
    </row>
    <row r="2" spans="1:9" x14ac:dyDescent="0.2">
      <c r="A2" s="254" t="s">
        <v>539</v>
      </c>
      <c r="B2" s="255"/>
      <c r="C2" s="255"/>
      <c r="D2" s="255"/>
      <c r="E2" s="255"/>
      <c r="F2" s="255"/>
      <c r="G2" s="255"/>
      <c r="H2" s="255"/>
      <c r="I2" s="255"/>
    </row>
    <row r="3" spans="1:9" x14ac:dyDescent="0.2">
      <c r="A3" s="256" t="s">
        <v>282</v>
      </c>
      <c r="B3" s="257"/>
      <c r="C3" s="257"/>
      <c r="D3" s="257"/>
      <c r="E3" s="257"/>
      <c r="F3" s="257"/>
      <c r="G3" s="257"/>
      <c r="H3" s="257"/>
      <c r="I3" s="257"/>
    </row>
    <row r="4" spans="1:9" x14ac:dyDescent="0.2">
      <c r="A4" s="258" t="s">
        <v>462</v>
      </c>
      <c r="B4" s="259"/>
      <c r="C4" s="259"/>
      <c r="D4" s="259"/>
      <c r="E4" s="259"/>
      <c r="F4" s="259"/>
      <c r="G4" s="259"/>
      <c r="H4" s="259"/>
      <c r="I4" s="260"/>
    </row>
    <row r="5" spans="1:9" ht="45" x14ac:dyDescent="0.2">
      <c r="A5" s="263" t="s">
        <v>2</v>
      </c>
      <c r="B5" s="264"/>
      <c r="C5" s="264"/>
      <c r="D5" s="264"/>
      <c r="E5" s="264"/>
      <c r="F5" s="264"/>
      <c r="G5" s="11" t="s">
        <v>101</v>
      </c>
      <c r="H5" s="13" t="s">
        <v>297</v>
      </c>
      <c r="I5" s="13" t="s">
        <v>298</v>
      </c>
    </row>
    <row r="6" spans="1:9" x14ac:dyDescent="0.2">
      <c r="A6" s="261">
        <v>1</v>
      </c>
      <c r="B6" s="262"/>
      <c r="C6" s="262"/>
      <c r="D6" s="262"/>
      <c r="E6" s="262"/>
      <c r="F6" s="262"/>
      <c r="G6" s="12">
        <v>2</v>
      </c>
      <c r="H6" s="13">
        <v>3</v>
      </c>
      <c r="I6" s="13">
        <v>4</v>
      </c>
    </row>
    <row r="7" spans="1:9" x14ac:dyDescent="0.2">
      <c r="A7" s="265"/>
      <c r="B7" s="265"/>
      <c r="C7" s="265"/>
      <c r="D7" s="265"/>
      <c r="E7" s="265"/>
      <c r="F7" s="265"/>
      <c r="G7" s="265"/>
      <c r="H7" s="265"/>
      <c r="I7" s="265"/>
    </row>
    <row r="8" spans="1:9" ht="12.75" customHeight="1" x14ac:dyDescent="0.2">
      <c r="A8" s="266" t="s">
        <v>4</v>
      </c>
      <c r="B8" s="266"/>
      <c r="C8" s="266"/>
      <c r="D8" s="266"/>
      <c r="E8" s="266"/>
      <c r="F8" s="266"/>
      <c r="G8" s="14">
        <v>1</v>
      </c>
      <c r="H8" s="22">
        <v>0</v>
      </c>
      <c r="I8" s="22">
        <v>0</v>
      </c>
    </row>
    <row r="9" spans="1:9" ht="12.75" customHeight="1" x14ac:dyDescent="0.2">
      <c r="A9" s="251" t="s">
        <v>303</v>
      </c>
      <c r="B9" s="251"/>
      <c r="C9" s="251"/>
      <c r="D9" s="251"/>
      <c r="E9" s="251"/>
      <c r="F9" s="251"/>
      <c r="G9" s="15">
        <v>2</v>
      </c>
      <c r="H9" s="23">
        <f>H10+H17+H27+H38+H43</f>
        <v>195275284</v>
      </c>
      <c r="I9" s="23">
        <f>I10+I17+I27+I38+I43</f>
        <v>193698649</v>
      </c>
    </row>
    <row r="10" spans="1:9" ht="12.75" customHeight="1" x14ac:dyDescent="0.2">
      <c r="A10" s="250" t="s">
        <v>5</v>
      </c>
      <c r="B10" s="250"/>
      <c r="C10" s="250"/>
      <c r="D10" s="250"/>
      <c r="E10" s="250"/>
      <c r="F10" s="250"/>
      <c r="G10" s="15">
        <v>3</v>
      </c>
      <c r="H10" s="23">
        <f>H11+H12+H13+H14+H15+H16</f>
        <v>1079766</v>
      </c>
      <c r="I10" s="23">
        <f>I11+I12+I13+I14+I15+I16</f>
        <v>979037</v>
      </c>
    </row>
    <row r="11" spans="1:9" ht="12.75" customHeight="1" x14ac:dyDescent="0.2">
      <c r="A11" s="249" t="s">
        <v>6</v>
      </c>
      <c r="B11" s="249"/>
      <c r="C11" s="249"/>
      <c r="D11" s="249"/>
      <c r="E11" s="249"/>
      <c r="F11" s="249"/>
      <c r="G11" s="14">
        <v>4</v>
      </c>
      <c r="H11" s="153">
        <v>0</v>
      </c>
      <c r="I11" s="22">
        <v>0</v>
      </c>
    </row>
    <row r="12" spans="1:9" ht="22.9" customHeight="1" x14ac:dyDescent="0.2">
      <c r="A12" s="249" t="s">
        <v>7</v>
      </c>
      <c r="B12" s="249"/>
      <c r="C12" s="249"/>
      <c r="D12" s="249"/>
      <c r="E12" s="249"/>
      <c r="F12" s="249"/>
      <c r="G12" s="14">
        <v>5</v>
      </c>
      <c r="H12" s="153">
        <v>1079766</v>
      </c>
      <c r="I12" s="22">
        <v>979037</v>
      </c>
    </row>
    <row r="13" spans="1:9" ht="12.75" customHeight="1" x14ac:dyDescent="0.2">
      <c r="A13" s="249" t="s">
        <v>8</v>
      </c>
      <c r="B13" s="249"/>
      <c r="C13" s="249"/>
      <c r="D13" s="249"/>
      <c r="E13" s="249"/>
      <c r="F13" s="249"/>
      <c r="G13" s="14">
        <v>6</v>
      </c>
      <c r="H13" s="153">
        <v>0</v>
      </c>
      <c r="I13" s="22">
        <v>0</v>
      </c>
    </row>
    <row r="14" spans="1:9" ht="12.75" customHeight="1" x14ac:dyDescent="0.2">
      <c r="A14" s="249" t="s">
        <v>9</v>
      </c>
      <c r="B14" s="249"/>
      <c r="C14" s="249"/>
      <c r="D14" s="249"/>
      <c r="E14" s="249"/>
      <c r="F14" s="249"/>
      <c r="G14" s="14">
        <v>7</v>
      </c>
      <c r="H14" s="153">
        <v>0</v>
      </c>
      <c r="I14" s="22">
        <v>0</v>
      </c>
    </row>
    <row r="15" spans="1:9" ht="12.75" customHeight="1" x14ac:dyDescent="0.2">
      <c r="A15" s="249" t="s">
        <v>10</v>
      </c>
      <c r="B15" s="249"/>
      <c r="C15" s="249"/>
      <c r="D15" s="249"/>
      <c r="E15" s="249"/>
      <c r="F15" s="249"/>
      <c r="G15" s="14">
        <v>8</v>
      </c>
      <c r="H15" s="153">
        <v>0</v>
      </c>
      <c r="I15" s="22">
        <v>0</v>
      </c>
    </row>
    <row r="16" spans="1:9" ht="12.75" customHeight="1" x14ac:dyDescent="0.2">
      <c r="A16" s="249" t="s">
        <v>11</v>
      </c>
      <c r="B16" s="249"/>
      <c r="C16" s="249"/>
      <c r="D16" s="249"/>
      <c r="E16" s="249"/>
      <c r="F16" s="249"/>
      <c r="G16" s="14">
        <v>9</v>
      </c>
      <c r="H16" s="153">
        <v>0</v>
      </c>
      <c r="I16" s="22">
        <v>0</v>
      </c>
    </row>
    <row r="17" spans="1:9" ht="12.75" customHeight="1" x14ac:dyDescent="0.2">
      <c r="A17" s="250" t="s">
        <v>12</v>
      </c>
      <c r="B17" s="250"/>
      <c r="C17" s="250"/>
      <c r="D17" s="250"/>
      <c r="E17" s="250"/>
      <c r="F17" s="250"/>
      <c r="G17" s="15">
        <v>10</v>
      </c>
      <c r="H17" s="23">
        <f>H18+H19+H20+H21+H22+H23+H24+H25+H26</f>
        <v>158611407</v>
      </c>
      <c r="I17" s="23">
        <f>I18+I19+I20+I21+I22+I23+I24+I25+I26</f>
        <v>152834927</v>
      </c>
    </row>
    <row r="18" spans="1:9" ht="12.75" customHeight="1" x14ac:dyDescent="0.2">
      <c r="A18" s="249" t="s">
        <v>13</v>
      </c>
      <c r="B18" s="249"/>
      <c r="C18" s="249"/>
      <c r="D18" s="249"/>
      <c r="E18" s="249"/>
      <c r="F18" s="249"/>
      <c r="G18" s="14">
        <v>11</v>
      </c>
      <c r="H18" s="153">
        <v>15605344</v>
      </c>
      <c r="I18" s="22">
        <v>15605344</v>
      </c>
    </row>
    <row r="19" spans="1:9" ht="12.75" customHeight="1" x14ac:dyDescent="0.2">
      <c r="A19" s="249" t="s">
        <v>14</v>
      </c>
      <c r="B19" s="249"/>
      <c r="C19" s="249"/>
      <c r="D19" s="249"/>
      <c r="E19" s="249"/>
      <c r="F19" s="249"/>
      <c r="G19" s="14">
        <v>12</v>
      </c>
      <c r="H19" s="153">
        <v>81500293</v>
      </c>
      <c r="I19" s="22">
        <v>79613875</v>
      </c>
    </row>
    <row r="20" spans="1:9" ht="12.75" customHeight="1" x14ac:dyDescent="0.2">
      <c r="A20" s="249" t="s">
        <v>15</v>
      </c>
      <c r="B20" s="249"/>
      <c r="C20" s="249"/>
      <c r="D20" s="249"/>
      <c r="E20" s="249"/>
      <c r="F20" s="249"/>
      <c r="G20" s="14">
        <v>13</v>
      </c>
      <c r="H20" s="153">
        <v>46233527</v>
      </c>
      <c r="I20" s="22">
        <v>41914836</v>
      </c>
    </row>
    <row r="21" spans="1:9" ht="12.75" customHeight="1" x14ac:dyDescent="0.2">
      <c r="A21" s="249" t="s">
        <v>16</v>
      </c>
      <c r="B21" s="249"/>
      <c r="C21" s="249"/>
      <c r="D21" s="249"/>
      <c r="E21" s="249"/>
      <c r="F21" s="249"/>
      <c r="G21" s="14">
        <v>14</v>
      </c>
      <c r="H21" s="153">
        <v>15009657</v>
      </c>
      <c r="I21" s="22">
        <v>14514427</v>
      </c>
    </row>
    <row r="22" spans="1:9" ht="12.75" customHeight="1" x14ac:dyDescent="0.2">
      <c r="A22" s="249" t="s">
        <v>17</v>
      </c>
      <c r="B22" s="249"/>
      <c r="C22" s="249"/>
      <c r="D22" s="249"/>
      <c r="E22" s="249"/>
      <c r="F22" s="249"/>
      <c r="G22" s="14">
        <v>15</v>
      </c>
      <c r="H22" s="153">
        <v>0</v>
      </c>
      <c r="I22" s="22">
        <v>0</v>
      </c>
    </row>
    <row r="23" spans="1:9" ht="12.75" customHeight="1" x14ac:dyDescent="0.2">
      <c r="A23" s="249" t="s">
        <v>18</v>
      </c>
      <c r="B23" s="249"/>
      <c r="C23" s="249"/>
      <c r="D23" s="249"/>
      <c r="E23" s="249"/>
      <c r="F23" s="249"/>
      <c r="G23" s="14">
        <v>16</v>
      </c>
      <c r="H23" s="153">
        <v>0</v>
      </c>
      <c r="I23" s="22">
        <v>0</v>
      </c>
    </row>
    <row r="24" spans="1:9" ht="12.75" customHeight="1" x14ac:dyDescent="0.2">
      <c r="A24" s="249" t="s">
        <v>19</v>
      </c>
      <c r="B24" s="249"/>
      <c r="C24" s="249"/>
      <c r="D24" s="249"/>
      <c r="E24" s="249"/>
      <c r="F24" s="249"/>
      <c r="G24" s="14">
        <v>17</v>
      </c>
      <c r="H24" s="153">
        <v>217724</v>
      </c>
      <c r="I24" s="22">
        <v>1143528</v>
      </c>
    </row>
    <row r="25" spans="1:9" ht="12.75" customHeight="1" x14ac:dyDescent="0.2">
      <c r="A25" s="249" t="s">
        <v>20</v>
      </c>
      <c r="B25" s="249"/>
      <c r="C25" s="249"/>
      <c r="D25" s="249"/>
      <c r="E25" s="249"/>
      <c r="F25" s="249"/>
      <c r="G25" s="14">
        <v>18</v>
      </c>
      <c r="H25" s="153">
        <v>44862</v>
      </c>
      <c r="I25" s="22">
        <v>42917</v>
      </c>
    </row>
    <row r="26" spans="1:9" ht="12.75" customHeight="1" x14ac:dyDescent="0.2">
      <c r="A26" s="249" t="s">
        <v>21</v>
      </c>
      <c r="B26" s="249"/>
      <c r="C26" s="249"/>
      <c r="D26" s="249"/>
      <c r="E26" s="249"/>
      <c r="F26" s="249"/>
      <c r="G26" s="14">
        <v>19</v>
      </c>
      <c r="H26" s="153">
        <v>0</v>
      </c>
      <c r="I26" s="22">
        <v>0</v>
      </c>
    </row>
    <row r="27" spans="1:9" ht="12.75" customHeight="1" x14ac:dyDescent="0.2">
      <c r="A27" s="250" t="s">
        <v>22</v>
      </c>
      <c r="B27" s="250"/>
      <c r="C27" s="250"/>
      <c r="D27" s="250"/>
      <c r="E27" s="250"/>
      <c r="F27" s="250"/>
      <c r="G27" s="15">
        <v>20</v>
      </c>
      <c r="H27" s="23">
        <f>SUM(H28:H37)</f>
        <v>17533295</v>
      </c>
      <c r="I27" s="23">
        <f>SUM(I28:I37)</f>
        <v>16868232</v>
      </c>
    </row>
    <row r="28" spans="1:9" ht="12.75" customHeight="1" x14ac:dyDescent="0.2">
      <c r="A28" s="249" t="s">
        <v>23</v>
      </c>
      <c r="B28" s="249"/>
      <c r="C28" s="249"/>
      <c r="D28" s="249"/>
      <c r="E28" s="249"/>
      <c r="F28" s="249"/>
      <c r="G28" s="14">
        <v>21</v>
      </c>
      <c r="H28" s="153">
        <v>1052798</v>
      </c>
      <c r="I28" s="22">
        <v>1052798</v>
      </c>
    </row>
    <row r="29" spans="1:9" ht="12.75" customHeight="1" x14ac:dyDescent="0.2">
      <c r="A29" s="249" t="s">
        <v>24</v>
      </c>
      <c r="B29" s="249"/>
      <c r="C29" s="249"/>
      <c r="D29" s="249"/>
      <c r="E29" s="249"/>
      <c r="F29" s="249"/>
      <c r="G29" s="14">
        <v>22</v>
      </c>
      <c r="H29" s="153">
        <v>0</v>
      </c>
      <c r="I29" s="22">
        <v>0</v>
      </c>
    </row>
    <row r="30" spans="1:9" ht="12.75" customHeight="1" x14ac:dyDescent="0.2">
      <c r="A30" s="249" t="s">
        <v>25</v>
      </c>
      <c r="B30" s="249"/>
      <c r="C30" s="249"/>
      <c r="D30" s="249"/>
      <c r="E30" s="249"/>
      <c r="F30" s="249"/>
      <c r="G30" s="14">
        <v>23</v>
      </c>
      <c r="H30" s="153">
        <v>48531</v>
      </c>
      <c r="I30" s="22">
        <v>48915</v>
      </c>
    </row>
    <row r="31" spans="1:9" ht="24" customHeight="1" x14ac:dyDescent="0.2">
      <c r="A31" s="249" t="s">
        <v>26</v>
      </c>
      <c r="B31" s="249"/>
      <c r="C31" s="249"/>
      <c r="D31" s="249"/>
      <c r="E31" s="249"/>
      <c r="F31" s="249"/>
      <c r="G31" s="14">
        <v>24</v>
      </c>
      <c r="H31" s="153">
        <v>0</v>
      </c>
      <c r="I31" s="22">
        <v>0</v>
      </c>
    </row>
    <row r="32" spans="1:9" ht="23.45" customHeight="1" x14ac:dyDescent="0.2">
      <c r="A32" s="249" t="s">
        <v>27</v>
      </c>
      <c r="B32" s="249"/>
      <c r="C32" s="249"/>
      <c r="D32" s="249"/>
      <c r="E32" s="249"/>
      <c r="F32" s="249"/>
      <c r="G32" s="14">
        <v>25</v>
      </c>
      <c r="H32" s="153">
        <v>0</v>
      </c>
      <c r="I32" s="22">
        <v>0</v>
      </c>
    </row>
    <row r="33" spans="1:9" ht="21.6" customHeight="1" x14ac:dyDescent="0.2">
      <c r="A33" s="249" t="s">
        <v>28</v>
      </c>
      <c r="B33" s="249"/>
      <c r="C33" s="249"/>
      <c r="D33" s="249"/>
      <c r="E33" s="249"/>
      <c r="F33" s="249"/>
      <c r="G33" s="14">
        <v>26</v>
      </c>
      <c r="H33" s="153">
        <v>0</v>
      </c>
      <c r="I33" s="22">
        <v>0</v>
      </c>
    </row>
    <row r="34" spans="1:9" ht="12.75" customHeight="1" x14ac:dyDescent="0.2">
      <c r="A34" s="249" t="s">
        <v>29</v>
      </c>
      <c r="B34" s="249"/>
      <c r="C34" s="249"/>
      <c r="D34" s="249"/>
      <c r="E34" s="249"/>
      <c r="F34" s="249"/>
      <c r="G34" s="14">
        <v>27</v>
      </c>
      <c r="H34" s="153">
        <v>0</v>
      </c>
      <c r="I34" s="22">
        <v>0</v>
      </c>
    </row>
    <row r="35" spans="1:9" ht="12.75" customHeight="1" x14ac:dyDescent="0.2">
      <c r="A35" s="249" t="s">
        <v>30</v>
      </c>
      <c r="B35" s="249"/>
      <c r="C35" s="249"/>
      <c r="D35" s="249"/>
      <c r="E35" s="249"/>
      <c r="F35" s="249"/>
      <c r="G35" s="14">
        <v>28</v>
      </c>
      <c r="H35" s="153">
        <v>16431966</v>
      </c>
      <c r="I35" s="22">
        <v>15766519</v>
      </c>
    </row>
    <row r="36" spans="1:9" ht="12.75" customHeight="1" x14ac:dyDescent="0.2">
      <c r="A36" s="249" t="s">
        <v>31</v>
      </c>
      <c r="B36" s="249"/>
      <c r="C36" s="249"/>
      <c r="D36" s="249"/>
      <c r="E36" s="249"/>
      <c r="F36" s="249"/>
      <c r="G36" s="14">
        <v>29</v>
      </c>
      <c r="H36" s="153">
        <v>0</v>
      </c>
      <c r="I36" s="22">
        <v>0</v>
      </c>
    </row>
    <row r="37" spans="1:9" ht="12.75" customHeight="1" x14ac:dyDescent="0.2">
      <c r="A37" s="249" t="s">
        <v>32</v>
      </c>
      <c r="B37" s="249"/>
      <c r="C37" s="249"/>
      <c r="D37" s="249"/>
      <c r="E37" s="249"/>
      <c r="F37" s="249"/>
      <c r="G37" s="14">
        <v>30</v>
      </c>
      <c r="H37" s="153">
        <v>0</v>
      </c>
      <c r="I37" s="22">
        <v>0</v>
      </c>
    </row>
    <row r="38" spans="1:9" ht="12.75" customHeight="1" x14ac:dyDescent="0.2">
      <c r="A38" s="250" t="s">
        <v>33</v>
      </c>
      <c r="B38" s="250"/>
      <c r="C38" s="250"/>
      <c r="D38" s="250"/>
      <c r="E38" s="250"/>
      <c r="F38" s="250"/>
      <c r="G38" s="15">
        <v>31</v>
      </c>
      <c r="H38" s="23">
        <f>H39+H40+H41+H42</f>
        <v>5495745</v>
      </c>
      <c r="I38" s="23">
        <f>I39+I40+I41+I42</f>
        <v>10461382</v>
      </c>
    </row>
    <row r="39" spans="1:9" ht="12.75" customHeight="1" x14ac:dyDescent="0.2">
      <c r="A39" s="249" t="s">
        <v>34</v>
      </c>
      <c r="B39" s="249"/>
      <c r="C39" s="249"/>
      <c r="D39" s="249"/>
      <c r="E39" s="249"/>
      <c r="F39" s="249"/>
      <c r="G39" s="14">
        <v>32</v>
      </c>
      <c r="H39" s="153">
        <v>0</v>
      </c>
      <c r="I39" s="22">
        <v>0</v>
      </c>
    </row>
    <row r="40" spans="1:9" ht="12.75" customHeight="1" x14ac:dyDescent="0.2">
      <c r="A40" s="249" t="s">
        <v>35</v>
      </c>
      <c r="B40" s="249"/>
      <c r="C40" s="249"/>
      <c r="D40" s="249"/>
      <c r="E40" s="249"/>
      <c r="F40" s="249"/>
      <c r="G40" s="14">
        <v>33</v>
      </c>
      <c r="H40" s="153">
        <v>0</v>
      </c>
      <c r="I40" s="22">
        <v>0</v>
      </c>
    </row>
    <row r="41" spans="1:9" ht="12.75" customHeight="1" x14ac:dyDescent="0.2">
      <c r="A41" s="249" t="s">
        <v>36</v>
      </c>
      <c r="B41" s="249"/>
      <c r="C41" s="249"/>
      <c r="D41" s="249"/>
      <c r="E41" s="249"/>
      <c r="F41" s="249"/>
      <c r="G41" s="14">
        <v>34</v>
      </c>
      <c r="H41" s="153">
        <v>5127139</v>
      </c>
      <c r="I41" s="22">
        <v>10095104</v>
      </c>
    </row>
    <row r="42" spans="1:9" ht="12.75" customHeight="1" x14ac:dyDescent="0.2">
      <c r="A42" s="249" t="s">
        <v>37</v>
      </c>
      <c r="B42" s="249"/>
      <c r="C42" s="249"/>
      <c r="D42" s="249"/>
      <c r="E42" s="249"/>
      <c r="F42" s="249"/>
      <c r="G42" s="14">
        <v>35</v>
      </c>
      <c r="H42" s="153">
        <v>368606</v>
      </c>
      <c r="I42" s="22">
        <v>366278</v>
      </c>
    </row>
    <row r="43" spans="1:9" ht="12.75" customHeight="1" x14ac:dyDescent="0.2">
      <c r="A43" s="249" t="s">
        <v>38</v>
      </c>
      <c r="B43" s="249"/>
      <c r="C43" s="249"/>
      <c r="D43" s="249"/>
      <c r="E43" s="249"/>
      <c r="F43" s="249"/>
      <c r="G43" s="14">
        <v>36</v>
      </c>
      <c r="H43" s="153">
        <v>12555071</v>
      </c>
      <c r="I43" s="22">
        <v>12555071</v>
      </c>
    </row>
    <row r="44" spans="1:9" ht="12.75" customHeight="1" x14ac:dyDescent="0.2">
      <c r="A44" s="251" t="s">
        <v>304</v>
      </c>
      <c r="B44" s="251"/>
      <c r="C44" s="251"/>
      <c r="D44" s="251"/>
      <c r="E44" s="251"/>
      <c r="F44" s="251"/>
      <c r="G44" s="15">
        <v>37</v>
      </c>
      <c r="H44" s="23">
        <f>H45+H53+H60+H70</f>
        <v>679244968</v>
      </c>
      <c r="I44" s="23">
        <f>I45+I53+I60+I70</f>
        <v>709743400</v>
      </c>
    </row>
    <row r="45" spans="1:9" ht="12.75" customHeight="1" x14ac:dyDescent="0.2">
      <c r="A45" s="250" t="s">
        <v>39</v>
      </c>
      <c r="B45" s="250"/>
      <c r="C45" s="250"/>
      <c r="D45" s="250"/>
      <c r="E45" s="250"/>
      <c r="F45" s="250"/>
      <c r="G45" s="15">
        <v>38</v>
      </c>
      <c r="H45" s="23">
        <f>SUM(H46:H52)</f>
        <v>89047839</v>
      </c>
      <c r="I45" s="23">
        <f>SUM(I46:I52)</f>
        <v>103111015</v>
      </c>
    </row>
    <row r="46" spans="1:9" ht="12.75" customHeight="1" x14ac:dyDescent="0.2">
      <c r="A46" s="249" t="s">
        <v>40</v>
      </c>
      <c r="B46" s="249"/>
      <c r="C46" s="249"/>
      <c r="D46" s="249"/>
      <c r="E46" s="249"/>
      <c r="F46" s="249"/>
      <c r="G46" s="14">
        <v>39</v>
      </c>
      <c r="H46" s="153">
        <v>0</v>
      </c>
      <c r="I46" s="22">
        <v>2352938</v>
      </c>
    </row>
    <row r="47" spans="1:9" ht="12.75" customHeight="1" x14ac:dyDescent="0.2">
      <c r="A47" s="249" t="s">
        <v>41</v>
      </c>
      <c r="B47" s="249"/>
      <c r="C47" s="249"/>
      <c r="D47" s="249"/>
      <c r="E47" s="249"/>
      <c r="F47" s="249"/>
      <c r="G47" s="14">
        <v>40</v>
      </c>
      <c r="H47" s="153">
        <v>89047839</v>
      </c>
      <c r="I47" s="22">
        <v>100758077</v>
      </c>
    </row>
    <row r="48" spans="1:9" ht="12.75" customHeight="1" x14ac:dyDescent="0.2">
      <c r="A48" s="249" t="s">
        <v>42</v>
      </c>
      <c r="B48" s="249"/>
      <c r="C48" s="249"/>
      <c r="D48" s="249"/>
      <c r="E48" s="249"/>
      <c r="F48" s="249"/>
      <c r="G48" s="14">
        <v>41</v>
      </c>
      <c r="H48" s="153">
        <v>0</v>
      </c>
      <c r="I48" s="22">
        <v>0</v>
      </c>
    </row>
    <row r="49" spans="1:9" ht="12.75" customHeight="1" x14ac:dyDescent="0.2">
      <c r="A49" s="249" t="s">
        <v>43</v>
      </c>
      <c r="B49" s="249"/>
      <c r="C49" s="249"/>
      <c r="D49" s="249"/>
      <c r="E49" s="249"/>
      <c r="F49" s="249"/>
      <c r="G49" s="14">
        <v>42</v>
      </c>
      <c r="H49" s="153">
        <v>0</v>
      </c>
      <c r="I49" s="22">
        <v>0</v>
      </c>
    </row>
    <row r="50" spans="1:9" ht="12.75" customHeight="1" x14ac:dyDescent="0.2">
      <c r="A50" s="249" t="s">
        <v>44</v>
      </c>
      <c r="B50" s="249"/>
      <c r="C50" s="249"/>
      <c r="D50" s="249"/>
      <c r="E50" s="249"/>
      <c r="F50" s="249"/>
      <c r="G50" s="14">
        <v>43</v>
      </c>
      <c r="H50" s="153">
        <v>0</v>
      </c>
      <c r="I50" s="22">
        <v>0</v>
      </c>
    </row>
    <row r="51" spans="1:9" ht="12.75" customHeight="1" x14ac:dyDescent="0.2">
      <c r="A51" s="249" t="s">
        <v>45</v>
      </c>
      <c r="B51" s="249"/>
      <c r="C51" s="249"/>
      <c r="D51" s="249"/>
      <c r="E51" s="249"/>
      <c r="F51" s="249"/>
      <c r="G51" s="14">
        <v>44</v>
      </c>
      <c r="H51" s="153">
        <v>0</v>
      </c>
      <c r="I51" s="22">
        <v>0</v>
      </c>
    </row>
    <row r="52" spans="1:9" ht="12.75" customHeight="1" x14ac:dyDescent="0.2">
      <c r="A52" s="249" t="s">
        <v>46</v>
      </c>
      <c r="B52" s="249"/>
      <c r="C52" s="249"/>
      <c r="D52" s="249"/>
      <c r="E52" s="249"/>
      <c r="F52" s="249"/>
      <c r="G52" s="14">
        <v>45</v>
      </c>
      <c r="H52" s="153">
        <v>0</v>
      </c>
      <c r="I52" s="22">
        <v>0</v>
      </c>
    </row>
    <row r="53" spans="1:9" ht="12.75" customHeight="1" x14ac:dyDescent="0.2">
      <c r="A53" s="250" t="s">
        <v>47</v>
      </c>
      <c r="B53" s="250"/>
      <c r="C53" s="250"/>
      <c r="D53" s="250"/>
      <c r="E53" s="250"/>
      <c r="F53" s="250"/>
      <c r="G53" s="15">
        <v>46</v>
      </c>
      <c r="H53" s="23">
        <f>SUM(H54:H59)</f>
        <v>211581418</v>
      </c>
      <c r="I53" s="23">
        <f>SUM(I54:I59)</f>
        <v>266593089</v>
      </c>
    </row>
    <row r="54" spans="1:9" ht="12.75" customHeight="1" x14ac:dyDescent="0.2">
      <c r="A54" s="249" t="s">
        <v>48</v>
      </c>
      <c r="B54" s="249"/>
      <c r="C54" s="249"/>
      <c r="D54" s="249"/>
      <c r="E54" s="249"/>
      <c r="F54" s="249"/>
      <c r="G54" s="14">
        <v>47</v>
      </c>
      <c r="H54" s="153">
        <v>5786039</v>
      </c>
      <c r="I54" s="22">
        <v>8372773</v>
      </c>
    </row>
    <row r="55" spans="1:9" ht="12.75" customHeight="1" x14ac:dyDescent="0.2">
      <c r="A55" s="249" t="s">
        <v>49</v>
      </c>
      <c r="B55" s="249"/>
      <c r="C55" s="249"/>
      <c r="D55" s="249"/>
      <c r="E55" s="249"/>
      <c r="F55" s="249"/>
      <c r="G55" s="14">
        <v>48</v>
      </c>
      <c r="H55" s="153">
        <v>74392078</v>
      </c>
      <c r="I55" s="22">
        <v>112702115</v>
      </c>
    </row>
    <row r="56" spans="1:9" ht="12.75" customHeight="1" x14ac:dyDescent="0.2">
      <c r="A56" s="249" t="s">
        <v>50</v>
      </c>
      <c r="B56" s="249"/>
      <c r="C56" s="249"/>
      <c r="D56" s="249"/>
      <c r="E56" s="249"/>
      <c r="F56" s="249"/>
      <c r="G56" s="14">
        <v>49</v>
      </c>
      <c r="H56" s="153">
        <v>108484202</v>
      </c>
      <c r="I56" s="22">
        <v>141011786</v>
      </c>
    </row>
    <row r="57" spans="1:9" ht="12.75" customHeight="1" x14ac:dyDescent="0.2">
      <c r="A57" s="249" t="s">
        <v>51</v>
      </c>
      <c r="B57" s="249"/>
      <c r="C57" s="249"/>
      <c r="D57" s="249"/>
      <c r="E57" s="249"/>
      <c r="F57" s="249"/>
      <c r="G57" s="14">
        <v>50</v>
      </c>
      <c r="H57" s="153">
        <v>0</v>
      </c>
      <c r="I57" s="22">
        <v>0</v>
      </c>
    </row>
    <row r="58" spans="1:9" ht="12.75" customHeight="1" x14ac:dyDescent="0.2">
      <c r="A58" s="249" t="s">
        <v>52</v>
      </c>
      <c r="B58" s="249"/>
      <c r="C58" s="249"/>
      <c r="D58" s="249"/>
      <c r="E58" s="249"/>
      <c r="F58" s="249"/>
      <c r="G58" s="14">
        <v>51</v>
      </c>
      <c r="H58" s="153">
        <v>4496122</v>
      </c>
      <c r="I58" s="22">
        <v>2125057</v>
      </c>
    </row>
    <row r="59" spans="1:9" ht="12.75" customHeight="1" x14ac:dyDescent="0.2">
      <c r="A59" s="249" t="s">
        <v>53</v>
      </c>
      <c r="B59" s="249"/>
      <c r="C59" s="249"/>
      <c r="D59" s="249"/>
      <c r="E59" s="249"/>
      <c r="F59" s="249"/>
      <c r="G59" s="14">
        <v>52</v>
      </c>
      <c r="H59" s="153">
        <v>18422977</v>
      </c>
      <c r="I59" s="22">
        <v>2381358</v>
      </c>
    </row>
    <row r="60" spans="1:9" ht="12.75" customHeight="1" x14ac:dyDescent="0.2">
      <c r="A60" s="250" t="s">
        <v>54</v>
      </c>
      <c r="B60" s="250"/>
      <c r="C60" s="250"/>
      <c r="D60" s="250"/>
      <c r="E60" s="250"/>
      <c r="F60" s="250"/>
      <c r="G60" s="15">
        <v>53</v>
      </c>
      <c r="H60" s="23">
        <f>SUM(H61:H69)</f>
        <v>46314419</v>
      </c>
      <c r="I60" s="23">
        <f>SUM(I61:I69)</f>
        <v>45948267</v>
      </c>
    </row>
    <row r="61" spans="1:9" ht="12.75" customHeight="1" x14ac:dyDescent="0.2">
      <c r="A61" s="249" t="s">
        <v>23</v>
      </c>
      <c r="B61" s="249"/>
      <c r="C61" s="249"/>
      <c r="D61" s="249"/>
      <c r="E61" s="249"/>
      <c r="F61" s="249"/>
      <c r="G61" s="14">
        <v>54</v>
      </c>
      <c r="H61" s="22">
        <v>0</v>
      </c>
      <c r="I61" s="22">
        <v>0</v>
      </c>
    </row>
    <row r="62" spans="1:9" ht="27.6" customHeight="1" x14ac:dyDescent="0.2">
      <c r="A62" s="249" t="s">
        <v>24</v>
      </c>
      <c r="B62" s="249"/>
      <c r="C62" s="249"/>
      <c r="D62" s="249"/>
      <c r="E62" s="249"/>
      <c r="F62" s="249"/>
      <c r="G62" s="14">
        <v>55</v>
      </c>
      <c r="H62" s="22">
        <v>0</v>
      </c>
      <c r="I62" s="22">
        <v>0</v>
      </c>
    </row>
    <row r="63" spans="1:9" ht="12.75" customHeight="1" x14ac:dyDescent="0.2">
      <c r="A63" s="249" t="s">
        <v>25</v>
      </c>
      <c r="B63" s="249"/>
      <c r="C63" s="249"/>
      <c r="D63" s="249"/>
      <c r="E63" s="249"/>
      <c r="F63" s="249"/>
      <c r="G63" s="14">
        <v>56</v>
      </c>
      <c r="H63" s="22">
        <v>0</v>
      </c>
      <c r="I63" s="22">
        <v>0</v>
      </c>
    </row>
    <row r="64" spans="1:9" ht="25.9" customHeight="1" x14ac:dyDescent="0.2">
      <c r="A64" s="249" t="s">
        <v>55</v>
      </c>
      <c r="B64" s="249"/>
      <c r="C64" s="249"/>
      <c r="D64" s="249"/>
      <c r="E64" s="249"/>
      <c r="F64" s="249"/>
      <c r="G64" s="14">
        <v>57</v>
      </c>
      <c r="H64" s="22">
        <v>0</v>
      </c>
      <c r="I64" s="22">
        <v>0</v>
      </c>
    </row>
    <row r="65" spans="1:9" ht="21.6" customHeight="1" x14ac:dyDescent="0.2">
      <c r="A65" s="249" t="s">
        <v>27</v>
      </c>
      <c r="B65" s="249"/>
      <c r="C65" s="249"/>
      <c r="D65" s="249"/>
      <c r="E65" s="249"/>
      <c r="F65" s="249"/>
      <c r="G65" s="14">
        <v>58</v>
      </c>
      <c r="H65" s="22">
        <v>0</v>
      </c>
      <c r="I65" s="22">
        <v>0</v>
      </c>
    </row>
    <row r="66" spans="1:9" ht="21.6" customHeight="1" x14ac:dyDescent="0.2">
      <c r="A66" s="249" t="s">
        <v>28</v>
      </c>
      <c r="B66" s="249"/>
      <c r="C66" s="249"/>
      <c r="D66" s="249"/>
      <c r="E66" s="249"/>
      <c r="F66" s="249"/>
      <c r="G66" s="14">
        <v>59</v>
      </c>
      <c r="H66" s="22">
        <v>0</v>
      </c>
      <c r="I66" s="22">
        <v>0</v>
      </c>
    </row>
    <row r="67" spans="1:9" ht="12.75" customHeight="1" x14ac:dyDescent="0.2">
      <c r="A67" s="249" t="s">
        <v>29</v>
      </c>
      <c r="B67" s="249"/>
      <c r="C67" s="249"/>
      <c r="D67" s="249"/>
      <c r="E67" s="249"/>
      <c r="F67" s="249"/>
      <c r="G67" s="14">
        <v>60</v>
      </c>
      <c r="H67" s="153">
        <v>32997449</v>
      </c>
      <c r="I67" s="22">
        <v>32349299</v>
      </c>
    </row>
    <row r="68" spans="1:9" ht="12.75" customHeight="1" x14ac:dyDescent="0.2">
      <c r="A68" s="249" t="s">
        <v>30</v>
      </c>
      <c r="B68" s="249"/>
      <c r="C68" s="249"/>
      <c r="D68" s="249"/>
      <c r="E68" s="249"/>
      <c r="F68" s="249"/>
      <c r="G68" s="14">
        <v>61</v>
      </c>
      <c r="H68" s="153">
        <v>13316970</v>
      </c>
      <c r="I68" s="22">
        <v>13598968</v>
      </c>
    </row>
    <row r="69" spans="1:9" ht="12.75" customHeight="1" x14ac:dyDescent="0.2">
      <c r="A69" s="249" t="s">
        <v>56</v>
      </c>
      <c r="B69" s="249"/>
      <c r="C69" s="249"/>
      <c r="D69" s="249"/>
      <c r="E69" s="249"/>
      <c r="F69" s="249"/>
      <c r="G69" s="14">
        <v>62</v>
      </c>
      <c r="H69" s="153">
        <v>0</v>
      </c>
      <c r="I69" s="22">
        <v>0</v>
      </c>
    </row>
    <row r="70" spans="1:9" ht="12.75" customHeight="1" x14ac:dyDescent="0.2">
      <c r="A70" s="249" t="s">
        <v>57</v>
      </c>
      <c r="B70" s="249"/>
      <c r="C70" s="249"/>
      <c r="D70" s="249"/>
      <c r="E70" s="249"/>
      <c r="F70" s="249"/>
      <c r="G70" s="14">
        <v>63</v>
      </c>
      <c r="H70" s="153">
        <v>332301292</v>
      </c>
      <c r="I70" s="22">
        <v>294091029</v>
      </c>
    </row>
    <row r="71" spans="1:9" ht="12.75" customHeight="1" x14ac:dyDescent="0.2">
      <c r="A71" s="266" t="s">
        <v>58</v>
      </c>
      <c r="B71" s="266"/>
      <c r="C71" s="266"/>
      <c r="D71" s="266"/>
      <c r="E71" s="266"/>
      <c r="F71" s="266"/>
      <c r="G71" s="14">
        <v>64</v>
      </c>
      <c r="H71" s="153">
        <v>6334220</v>
      </c>
      <c r="I71" s="22">
        <v>5481224</v>
      </c>
    </row>
    <row r="72" spans="1:9" ht="12.75" customHeight="1" x14ac:dyDescent="0.2">
      <c r="A72" s="251" t="s">
        <v>305</v>
      </c>
      <c r="B72" s="251"/>
      <c r="C72" s="251"/>
      <c r="D72" s="251"/>
      <c r="E72" s="251"/>
      <c r="F72" s="251"/>
      <c r="G72" s="15">
        <v>65</v>
      </c>
      <c r="H72" s="23">
        <f>H8+H9+H44+H71</f>
        <v>880854472</v>
      </c>
      <c r="I72" s="23">
        <f>I8+I9+I44+I71</f>
        <v>908923273</v>
      </c>
    </row>
    <row r="73" spans="1:9" ht="12.75" customHeight="1" x14ac:dyDescent="0.2">
      <c r="A73" s="266" t="s">
        <v>59</v>
      </c>
      <c r="B73" s="266"/>
      <c r="C73" s="266"/>
      <c r="D73" s="266"/>
      <c r="E73" s="266"/>
      <c r="F73" s="266"/>
      <c r="G73" s="14">
        <v>66</v>
      </c>
      <c r="H73" s="22">
        <v>0</v>
      </c>
      <c r="I73" s="22">
        <v>0</v>
      </c>
    </row>
    <row r="74" spans="1:9" x14ac:dyDescent="0.2">
      <c r="A74" s="268" t="s">
        <v>60</v>
      </c>
      <c r="B74" s="269"/>
      <c r="C74" s="269"/>
      <c r="D74" s="269"/>
      <c r="E74" s="269"/>
      <c r="F74" s="269"/>
      <c r="G74" s="269"/>
      <c r="H74" s="269"/>
      <c r="I74" s="269"/>
    </row>
    <row r="75" spans="1:9" ht="12.75" customHeight="1" x14ac:dyDescent="0.2">
      <c r="A75" s="251" t="s">
        <v>353</v>
      </c>
      <c r="B75" s="251"/>
      <c r="C75" s="251"/>
      <c r="D75" s="251"/>
      <c r="E75" s="251"/>
      <c r="F75" s="251"/>
      <c r="G75" s="15">
        <v>67</v>
      </c>
      <c r="H75" s="102">
        <f>H76+H77+H78+H84+H85+H91+H94+H97</f>
        <v>303235757</v>
      </c>
      <c r="I75" s="102">
        <f>I76+I77+I78+I84+I85+I91+I94+I97</f>
        <v>350258483</v>
      </c>
    </row>
    <row r="76" spans="1:9" ht="12.75" customHeight="1" x14ac:dyDescent="0.2">
      <c r="A76" s="249" t="s">
        <v>61</v>
      </c>
      <c r="B76" s="249"/>
      <c r="C76" s="249"/>
      <c r="D76" s="249"/>
      <c r="E76" s="249"/>
      <c r="F76" s="249"/>
      <c r="G76" s="14">
        <v>68</v>
      </c>
      <c r="H76" s="22">
        <v>133165000</v>
      </c>
      <c r="I76" s="22">
        <v>133165000</v>
      </c>
    </row>
    <row r="77" spans="1:9" ht="12.75" customHeight="1" x14ac:dyDescent="0.2">
      <c r="A77" s="249" t="s">
        <v>62</v>
      </c>
      <c r="B77" s="249"/>
      <c r="C77" s="249"/>
      <c r="D77" s="249"/>
      <c r="E77" s="249"/>
      <c r="F77" s="249"/>
      <c r="G77" s="14">
        <v>69</v>
      </c>
      <c r="H77" s="22">
        <v>0</v>
      </c>
      <c r="I77" s="22">
        <v>0</v>
      </c>
    </row>
    <row r="78" spans="1:9" ht="12.75" customHeight="1" x14ac:dyDescent="0.2">
      <c r="A78" s="250" t="s">
        <v>63</v>
      </c>
      <c r="B78" s="250"/>
      <c r="C78" s="250"/>
      <c r="D78" s="250"/>
      <c r="E78" s="250"/>
      <c r="F78" s="250"/>
      <c r="G78" s="15">
        <v>70</v>
      </c>
      <c r="H78" s="102">
        <f>SUM(H79:H83)</f>
        <v>30748156</v>
      </c>
      <c r="I78" s="102">
        <f>SUM(I79:I83)</f>
        <v>27037556</v>
      </c>
    </row>
    <row r="79" spans="1:9" ht="12.75" customHeight="1" x14ac:dyDescent="0.2">
      <c r="A79" s="249" t="s">
        <v>64</v>
      </c>
      <c r="B79" s="249"/>
      <c r="C79" s="249"/>
      <c r="D79" s="249"/>
      <c r="E79" s="249"/>
      <c r="F79" s="249"/>
      <c r="G79" s="14">
        <v>71</v>
      </c>
      <c r="H79" s="153">
        <v>6658250</v>
      </c>
      <c r="I79" s="22">
        <v>6658250</v>
      </c>
    </row>
    <row r="80" spans="1:9" ht="12.75" customHeight="1" x14ac:dyDescent="0.2">
      <c r="A80" s="249" t="s">
        <v>65</v>
      </c>
      <c r="B80" s="249"/>
      <c r="C80" s="249"/>
      <c r="D80" s="249"/>
      <c r="E80" s="249"/>
      <c r="F80" s="249"/>
      <c r="G80" s="14">
        <v>72</v>
      </c>
      <c r="H80" s="153">
        <v>36511836</v>
      </c>
      <c r="I80" s="22">
        <v>36511836</v>
      </c>
    </row>
    <row r="81" spans="1:9" ht="12.75" customHeight="1" x14ac:dyDescent="0.2">
      <c r="A81" s="249" t="s">
        <v>66</v>
      </c>
      <c r="B81" s="249"/>
      <c r="C81" s="249"/>
      <c r="D81" s="249"/>
      <c r="E81" s="249"/>
      <c r="F81" s="249"/>
      <c r="G81" s="14">
        <v>73</v>
      </c>
      <c r="H81" s="153">
        <v>-12421930</v>
      </c>
      <c r="I81" s="22">
        <v>-16132530</v>
      </c>
    </row>
    <row r="82" spans="1:9" ht="12.75" customHeight="1" x14ac:dyDescent="0.2">
      <c r="A82" s="249" t="s">
        <v>67</v>
      </c>
      <c r="B82" s="249"/>
      <c r="C82" s="249"/>
      <c r="D82" s="249"/>
      <c r="E82" s="249"/>
      <c r="F82" s="249"/>
      <c r="G82" s="14">
        <v>74</v>
      </c>
      <c r="H82" s="153">
        <v>0</v>
      </c>
      <c r="I82" s="22">
        <v>0</v>
      </c>
    </row>
    <row r="83" spans="1:9" ht="12.75" customHeight="1" x14ac:dyDescent="0.2">
      <c r="A83" s="249" t="s">
        <v>68</v>
      </c>
      <c r="B83" s="249"/>
      <c r="C83" s="249"/>
      <c r="D83" s="249"/>
      <c r="E83" s="249"/>
      <c r="F83" s="249"/>
      <c r="G83" s="14">
        <v>75</v>
      </c>
      <c r="H83" s="22">
        <v>0</v>
      </c>
      <c r="I83" s="22">
        <v>0</v>
      </c>
    </row>
    <row r="84" spans="1:9" ht="12.75" customHeight="1" x14ac:dyDescent="0.2">
      <c r="A84" s="267" t="s">
        <v>69</v>
      </c>
      <c r="B84" s="267"/>
      <c r="C84" s="267"/>
      <c r="D84" s="267"/>
      <c r="E84" s="267"/>
      <c r="F84" s="267"/>
      <c r="G84" s="95">
        <v>76</v>
      </c>
      <c r="H84" s="96">
        <v>0</v>
      </c>
      <c r="I84" s="96">
        <v>0</v>
      </c>
    </row>
    <row r="85" spans="1:9" ht="12.75" customHeight="1" x14ac:dyDescent="0.2">
      <c r="A85" s="250" t="s">
        <v>445</v>
      </c>
      <c r="B85" s="250"/>
      <c r="C85" s="250"/>
      <c r="D85" s="250"/>
      <c r="E85" s="250"/>
      <c r="F85" s="250"/>
      <c r="G85" s="15">
        <v>77</v>
      </c>
      <c r="H85" s="23">
        <f>H86+H87+H88+H89+H90</f>
        <v>0</v>
      </c>
      <c r="I85" s="23">
        <f>I86+I87+I88+I89+I90</f>
        <v>0</v>
      </c>
    </row>
    <row r="86" spans="1:9" ht="25.5" customHeight="1" x14ac:dyDescent="0.2">
      <c r="A86" s="249" t="s">
        <v>446</v>
      </c>
      <c r="B86" s="249"/>
      <c r="C86" s="249"/>
      <c r="D86" s="249"/>
      <c r="E86" s="249"/>
      <c r="F86" s="249"/>
      <c r="G86" s="14">
        <v>78</v>
      </c>
      <c r="H86" s="22">
        <v>0</v>
      </c>
      <c r="I86" s="22">
        <v>0</v>
      </c>
    </row>
    <row r="87" spans="1:9" ht="12.75" customHeight="1" x14ac:dyDescent="0.2">
      <c r="A87" s="249" t="s">
        <v>70</v>
      </c>
      <c r="B87" s="249"/>
      <c r="C87" s="249"/>
      <c r="D87" s="249"/>
      <c r="E87" s="249"/>
      <c r="F87" s="249"/>
      <c r="G87" s="14">
        <v>79</v>
      </c>
      <c r="H87" s="22">
        <v>0</v>
      </c>
      <c r="I87" s="22">
        <v>0</v>
      </c>
    </row>
    <row r="88" spans="1:9" ht="12.75" customHeight="1" x14ac:dyDescent="0.2">
      <c r="A88" s="249" t="s">
        <v>71</v>
      </c>
      <c r="B88" s="249"/>
      <c r="C88" s="249"/>
      <c r="D88" s="249"/>
      <c r="E88" s="249"/>
      <c r="F88" s="249"/>
      <c r="G88" s="14">
        <v>80</v>
      </c>
      <c r="H88" s="22">
        <v>0</v>
      </c>
      <c r="I88" s="22">
        <v>0</v>
      </c>
    </row>
    <row r="89" spans="1:9" ht="12.75" customHeight="1" x14ac:dyDescent="0.2">
      <c r="A89" s="249" t="s">
        <v>349</v>
      </c>
      <c r="B89" s="249"/>
      <c r="C89" s="249"/>
      <c r="D89" s="249"/>
      <c r="E89" s="249"/>
      <c r="F89" s="249"/>
      <c r="G89" s="14">
        <v>81</v>
      </c>
      <c r="H89" s="22">
        <v>0</v>
      </c>
      <c r="I89" s="22">
        <v>0</v>
      </c>
    </row>
    <row r="90" spans="1:9" ht="12.75" customHeight="1" x14ac:dyDescent="0.2">
      <c r="A90" s="249" t="s">
        <v>350</v>
      </c>
      <c r="B90" s="249"/>
      <c r="C90" s="249"/>
      <c r="D90" s="249"/>
      <c r="E90" s="249"/>
      <c r="F90" s="249"/>
      <c r="G90" s="14">
        <v>82</v>
      </c>
      <c r="H90" s="22">
        <v>0</v>
      </c>
      <c r="I90" s="22">
        <v>0</v>
      </c>
    </row>
    <row r="91" spans="1:9" ht="12.75" customHeight="1" x14ac:dyDescent="0.2">
      <c r="A91" s="250" t="s">
        <v>351</v>
      </c>
      <c r="B91" s="250"/>
      <c r="C91" s="250"/>
      <c r="D91" s="250"/>
      <c r="E91" s="250"/>
      <c r="F91" s="250"/>
      <c r="G91" s="15">
        <v>83</v>
      </c>
      <c r="H91" s="23">
        <f>H92-H93</f>
        <v>24115606</v>
      </c>
      <c r="I91" s="23">
        <f>I92-I93</f>
        <v>141252017</v>
      </c>
    </row>
    <row r="92" spans="1:9" ht="12.75" customHeight="1" x14ac:dyDescent="0.2">
      <c r="A92" s="249" t="s">
        <v>72</v>
      </c>
      <c r="B92" s="249"/>
      <c r="C92" s="249"/>
      <c r="D92" s="249"/>
      <c r="E92" s="249"/>
      <c r="F92" s="249"/>
      <c r="G92" s="14">
        <v>84</v>
      </c>
      <c r="H92" s="153">
        <v>24115606</v>
      </c>
      <c r="I92" s="22">
        <v>141252017</v>
      </c>
    </row>
    <row r="93" spans="1:9" ht="12.75" customHeight="1" x14ac:dyDescent="0.2">
      <c r="A93" s="249" t="s">
        <v>73</v>
      </c>
      <c r="B93" s="249"/>
      <c r="C93" s="249"/>
      <c r="D93" s="249"/>
      <c r="E93" s="249"/>
      <c r="F93" s="249"/>
      <c r="G93" s="14">
        <v>85</v>
      </c>
      <c r="H93" s="22">
        <v>0</v>
      </c>
      <c r="I93" s="22">
        <v>0</v>
      </c>
    </row>
    <row r="94" spans="1:9" ht="12.75" customHeight="1" x14ac:dyDescent="0.2">
      <c r="A94" s="250" t="s">
        <v>352</v>
      </c>
      <c r="B94" s="250"/>
      <c r="C94" s="250"/>
      <c r="D94" s="250"/>
      <c r="E94" s="250"/>
      <c r="F94" s="250"/>
      <c r="G94" s="15">
        <v>86</v>
      </c>
      <c r="H94" s="23">
        <f>H95-H96</f>
        <v>115206995</v>
      </c>
      <c r="I94" s="23">
        <f>I95-I96</f>
        <v>48803910</v>
      </c>
    </row>
    <row r="95" spans="1:9" ht="12.75" customHeight="1" x14ac:dyDescent="0.2">
      <c r="A95" s="249" t="s">
        <v>74</v>
      </c>
      <c r="B95" s="249"/>
      <c r="C95" s="249"/>
      <c r="D95" s="249"/>
      <c r="E95" s="249"/>
      <c r="F95" s="249"/>
      <c r="G95" s="14">
        <v>87</v>
      </c>
      <c r="H95" s="153">
        <v>115206995</v>
      </c>
      <c r="I95" s="22">
        <v>48803910</v>
      </c>
    </row>
    <row r="96" spans="1:9" ht="12.75" customHeight="1" x14ac:dyDescent="0.2">
      <c r="A96" s="249" t="s">
        <v>75</v>
      </c>
      <c r="B96" s="249"/>
      <c r="C96" s="249"/>
      <c r="D96" s="249"/>
      <c r="E96" s="249"/>
      <c r="F96" s="249"/>
      <c r="G96" s="14">
        <v>88</v>
      </c>
      <c r="H96" s="22">
        <v>0</v>
      </c>
      <c r="I96" s="22">
        <v>0</v>
      </c>
    </row>
    <row r="97" spans="1:9" ht="12.75" customHeight="1" x14ac:dyDescent="0.2">
      <c r="A97" s="249" t="s">
        <v>76</v>
      </c>
      <c r="B97" s="249"/>
      <c r="C97" s="249"/>
      <c r="D97" s="249"/>
      <c r="E97" s="249"/>
      <c r="F97" s="249"/>
      <c r="G97" s="14">
        <v>89</v>
      </c>
      <c r="H97" s="22">
        <v>0</v>
      </c>
      <c r="I97" s="22">
        <v>0</v>
      </c>
    </row>
    <row r="98" spans="1:9" ht="12.75" customHeight="1" x14ac:dyDescent="0.2">
      <c r="A98" s="251" t="s">
        <v>354</v>
      </c>
      <c r="B98" s="251"/>
      <c r="C98" s="251"/>
      <c r="D98" s="251"/>
      <c r="E98" s="251"/>
      <c r="F98" s="251"/>
      <c r="G98" s="15">
        <v>90</v>
      </c>
      <c r="H98" s="23">
        <f>SUM(H99:H104)</f>
        <v>6102034</v>
      </c>
      <c r="I98" s="23">
        <f>SUM(I99:I104)</f>
        <v>5678468</v>
      </c>
    </row>
    <row r="99" spans="1:9" ht="12.75" customHeight="1" x14ac:dyDescent="0.2">
      <c r="A99" s="249" t="s">
        <v>77</v>
      </c>
      <c r="B99" s="249"/>
      <c r="C99" s="249"/>
      <c r="D99" s="249"/>
      <c r="E99" s="249"/>
      <c r="F99" s="249"/>
      <c r="G99" s="14">
        <v>91</v>
      </c>
      <c r="H99" s="153">
        <v>6102034</v>
      </c>
      <c r="I99" s="22">
        <v>5678468</v>
      </c>
    </row>
    <row r="100" spans="1:9" ht="12.75" customHeight="1" x14ac:dyDescent="0.2">
      <c r="A100" s="249" t="s">
        <v>78</v>
      </c>
      <c r="B100" s="249"/>
      <c r="C100" s="249"/>
      <c r="D100" s="249"/>
      <c r="E100" s="249"/>
      <c r="F100" s="249"/>
      <c r="G100" s="14">
        <v>92</v>
      </c>
      <c r="H100" s="22">
        <v>0</v>
      </c>
      <c r="I100" s="22">
        <v>0</v>
      </c>
    </row>
    <row r="101" spans="1:9" ht="12.75" customHeight="1" x14ac:dyDescent="0.2">
      <c r="A101" s="249" t="s">
        <v>79</v>
      </c>
      <c r="B101" s="249"/>
      <c r="C101" s="249"/>
      <c r="D101" s="249"/>
      <c r="E101" s="249"/>
      <c r="F101" s="249"/>
      <c r="G101" s="14">
        <v>93</v>
      </c>
      <c r="H101" s="22">
        <v>0</v>
      </c>
      <c r="I101" s="22">
        <v>0</v>
      </c>
    </row>
    <row r="102" spans="1:9" ht="12.75" customHeight="1" x14ac:dyDescent="0.2">
      <c r="A102" s="249" t="s">
        <v>80</v>
      </c>
      <c r="B102" s="249"/>
      <c r="C102" s="249"/>
      <c r="D102" s="249"/>
      <c r="E102" s="249"/>
      <c r="F102" s="249"/>
      <c r="G102" s="14">
        <v>94</v>
      </c>
      <c r="H102" s="22">
        <v>0</v>
      </c>
      <c r="I102" s="22">
        <v>0</v>
      </c>
    </row>
    <row r="103" spans="1:9" ht="12.75" customHeight="1" x14ac:dyDescent="0.2">
      <c r="A103" s="249" t="s">
        <v>81</v>
      </c>
      <c r="B103" s="249"/>
      <c r="C103" s="249"/>
      <c r="D103" s="249"/>
      <c r="E103" s="249"/>
      <c r="F103" s="249"/>
      <c r="G103" s="14">
        <v>95</v>
      </c>
      <c r="H103" s="22">
        <v>0</v>
      </c>
      <c r="I103" s="22">
        <v>0</v>
      </c>
    </row>
    <row r="104" spans="1:9" ht="12.75" customHeight="1" x14ac:dyDescent="0.2">
      <c r="A104" s="249" t="s">
        <v>82</v>
      </c>
      <c r="B104" s="249"/>
      <c r="C104" s="249"/>
      <c r="D104" s="249"/>
      <c r="E104" s="249"/>
      <c r="F104" s="249"/>
      <c r="G104" s="14">
        <v>96</v>
      </c>
      <c r="H104" s="22">
        <v>0</v>
      </c>
      <c r="I104" s="22">
        <v>0</v>
      </c>
    </row>
    <row r="105" spans="1:9" ht="12.75" customHeight="1" x14ac:dyDescent="0.2">
      <c r="A105" s="251" t="s">
        <v>355</v>
      </c>
      <c r="B105" s="251"/>
      <c r="C105" s="251"/>
      <c r="D105" s="251"/>
      <c r="E105" s="251"/>
      <c r="F105" s="251"/>
      <c r="G105" s="15">
        <v>97</v>
      </c>
      <c r="H105" s="23">
        <f>SUM(H106:H116)</f>
        <v>38738280</v>
      </c>
      <c r="I105" s="23">
        <f>SUM(I106:I116)</f>
        <v>35722243</v>
      </c>
    </row>
    <row r="106" spans="1:9" ht="12.75" customHeight="1" x14ac:dyDescent="0.2">
      <c r="A106" s="249" t="s">
        <v>83</v>
      </c>
      <c r="B106" s="249"/>
      <c r="C106" s="249"/>
      <c r="D106" s="249"/>
      <c r="E106" s="249"/>
      <c r="F106" s="249"/>
      <c r="G106" s="14">
        <v>98</v>
      </c>
      <c r="H106" s="22">
        <v>0</v>
      </c>
      <c r="I106" s="22">
        <v>0</v>
      </c>
    </row>
    <row r="107" spans="1:9" ht="24.6" customHeight="1" x14ac:dyDescent="0.2">
      <c r="A107" s="249" t="s">
        <v>84</v>
      </c>
      <c r="B107" s="249"/>
      <c r="C107" s="249"/>
      <c r="D107" s="249"/>
      <c r="E107" s="249"/>
      <c r="F107" s="249"/>
      <c r="G107" s="14">
        <v>99</v>
      </c>
      <c r="H107" s="22">
        <v>0</v>
      </c>
      <c r="I107" s="22">
        <v>0</v>
      </c>
    </row>
    <row r="108" spans="1:9" ht="12.75" customHeight="1" x14ac:dyDescent="0.2">
      <c r="A108" s="249" t="s">
        <v>85</v>
      </c>
      <c r="B108" s="249"/>
      <c r="C108" s="249"/>
      <c r="D108" s="249"/>
      <c r="E108" s="249"/>
      <c r="F108" s="249"/>
      <c r="G108" s="14">
        <v>100</v>
      </c>
      <c r="H108" s="22">
        <v>0</v>
      </c>
      <c r="I108" s="22">
        <v>0</v>
      </c>
    </row>
    <row r="109" spans="1:9" ht="21.6" customHeight="1" x14ac:dyDescent="0.2">
      <c r="A109" s="249" t="s">
        <v>86</v>
      </c>
      <c r="B109" s="249"/>
      <c r="C109" s="249"/>
      <c r="D109" s="249"/>
      <c r="E109" s="249"/>
      <c r="F109" s="249"/>
      <c r="G109" s="14">
        <v>101</v>
      </c>
      <c r="H109" s="22">
        <v>0</v>
      </c>
      <c r="I109" s="22">
        <v>0</v>
      </c>
    </row>
    <row r="110" spans="1:9" ht="12.75" customHeight="1" x14ac:dyDescent="0.2">
      <c r="A110" s="249" t="s">
        <v>87</v>
      </c>
      <c r="B110" s="249"/>
      <c r="C110" s="249"/>
      <c r="D110" s="249"/>
      <c r="E110" s="249"/>
      <c r="F110" s="249"/>
      <c r="G110" s="14">
        <v>102</v>
      </c>
      <c r="H110" s="22">
        <v>0</v>
      </c>
      <c r="I110" s="22">
        <v>0</v>
      </c>
    </row>
    <row r="111" spans="1:9" ht="12.75" customHeight="1" x14ac:dyDescent="0.2">
      <c r="A111" s="249" t="s">
        <v>88</v>
      </c>
      <c r="B111" s="249"/>
      <c r="C111" s="249"/>
      <c r="D111" s="249"/>
      <c r="E111" s="249"/>
      <c r="F111" s="249"/>
      <c r="G111" s="14">
        <v>103</v>
      </c>
      <c r="H111" s="153">
        <v>38295580</v>
      </c>
      <c r="I111" s="22">
        <v>35304058</v>
      </c>
    </row>
    <row r="112" spans="1:9" ht="12.75" customHeight="1" x14ac:dyDescent="0.2">
      <c r="A112" s="249" t="s">
        <v>89</v>
      </c>
      <c r="B112" s="249"/>
      <c r="C112" s="249"/>
      <c r="D112" s="249"/>
      <c r="E112" s="249"/>
      <c r="F112" s="249"/>
      <c r="G112" s="14">
        <v>104</v>
      </c>
      <c r="H112" s="153">
        <v>0</v>
      </c>
      <c r="I112" s="22">
        <v>0</v>
      </c>
    </row>
    <row r="113" spans="1:9" ht="12.75" customHeight="1" x14ac:dyDescent="0.2">
      <c r="A113" s="249" t="s">
        <v>90</v>
      </c>
      <c r="B113" s="249"/>
      <c r="C113" s="249"/>
      <c r="D113" s="249"/>
      <c r="E113" s="249"/>
      <c r="F113" s="249"/>
      <c r="G113" s="14">
        <v>105</v>
      </c>
      <c r="H113" s="153">
        <v>0</v>
      </c>
      <c r="I113" s="22">
        <v>0</v>
      </c>
    </row>
    <row r="114" spans="1:9" ht="12.75" customHeight="1" x14ac:dyDescent="0.2">
      <c r="A114" s="249" t="s">
        <v>91</v>
      </c>
      <c r="B114" s="249"/>
      <c r="C114" s="249"/>
      <c r="D114" s="249"/>
      <c r="E114" s="249"/>
      <c r="F114" s="249"/>
      <c r="G114" s="14">
        <v>106</v>
      </c>
      <c r="H114" s="153">
        <v>0</v>
      </c>
      <c r="I114" s="22">
        <v>0</v>
      </c>
    </row>
    <row r="115" spans="1:9" ht="12.75" customHeight="1" x14ac:dyDescent="0.2">
      <c r="A115" s="249" t="s">
        <v>92</v>
      </c>
      <c r="B115" s="249"/>
      <c r="C115" s="249"/>
      <c r="D115" s="249"/>
      <c r="E115" s="249"/>
      <c r="F115" s="249"/>
      <c r="G115" s="14">
        <v>107</v>
      </c>
      <c r="H115" s="153">
        <v>442700</v>
      </c>
      <c r="I115" s="22">
        <v>418185</v>
      </c>
    </row>
    <row r="116" spans="1:9" ht="12.75" customHeight="1" x14ac:dyDescent="0.2">
      <c r="A116" s="249" t="s">
        <v>93</v>
      </c>
      <c r="B116" s="249"/>
      <c r="C116" s="249"/>
      <c r="D116" s="249"/>
      <c r="E116" s="249"/>
      <c r="F116" s="249"/>
      <c r="G116" s="14">
        <v>108</v>
      </c>
      <c r="H116" s="22">
        <v>0</v>
      </c>
      <c r="I116" s="22">
        <v>0</v>
      </c>
    </row>
    <row r="117" spans="1:9" ht="12.75" customHeight="1" x14ac:dyDescent="0.2">
      <c r="A117" s="251" t="s">
        <v>356</v>
      </c>
      <c r="B117" s="251"/>
      <c r="C117" s="251"/>
      <c r="D117" s="251"/>
      <c r="E117" s="251"/>
      <c r="F117" s="251"/>
      <c r="G117" s="15">
        <v>109</v>
      </c>
      <c r="H117" s="23">
        <f>SUM(H118:H131)</f>
        <v>246632690</v>
      </c>
      <c r="I117" s="23">
        <f>SUM(I118:I131)</f>
        <v>240096791</v>
      </c>
    </row>
    <row r="118" spans="1:9" ht="12.75" customHeight="1" x14ac:dyDescent="0.2">
      <c r="A118" s="249" t="s">
        <v>83</v>
      </c>
      <c r="B118" s="249"/>
      <c r="C118" s="249"/>
      <c r="D118" s="249"/>
      <c r="E118" s="249"/>
      <c r="F118" s="249"/>
      <c r="G118" s="14">
        <v>110</v>
      </c>
      <c r="H118" s="153">
        <v>1821627</v>
      </c>
      <c r="I118" s="22">
        <v>3472717</v>
      </c>
    </row>
    <row r="119" spans="1:9" ht="22.15" customHeight="1" x14ac:dyDescent="0.2">
      <c r="A119" s="249" t="s">
        <v>84</v>
      </c>
      <c r="B119" s="249"/>
      <c r="C119" s="249"/>
      <c r="D119" s="249"/>
      <c r="E119" s="249"/>
      <c r="F119" s="249"/>
      <c r="G119" s="14">
        <v>111</v>
      </c>
      <c r="H119" s="153">
        <v>0</v>
      </c>
      <c r="I119" s="22">
        <v>0</v>
      </c>
    </row>
    <row r="120" spans="1:9" ht="12.75" customHeight="1" x14ac:dyDescent="0.2">
      <c r="A120" s="249" t="s">
        <v>85</v>
      </c>
      <c r="B120" s="249"/>
      <c r="C120" s="249"/>
      <c r="D120" s="249"/>
      <c r="E120" s="249"/>
      <c r="F120" s="249"/>
      <c r="G120" s="14">
        <v>112</v>
      </c>
      <c r="H120" s="153">
        <v>3975002</v>
      </c>
      <c r="I120" s="22">
        <v>33965243</v>
      </c>
    </row>
    <row r="121" spans="1:9" ht="23.45" customHeight="1" x14ac:dyDescent="0.2">
      <c r="A121" s="249" t="s">
        <v>86</v>
      </c>
      <c r="B121" s="249"/>
      <c r="C121" s="249"/>
      <c r="D121" s="249"/>
      <c r="E121" s="249"/>
      <c r="F121" s="249"/>
      <c r="G121" s="14">
        <v>113</v>
      </c>
      <c r="H121" s="153">
        <v>0</v>
      </c>
      <c r="I121" s="22">
        <v>0</v>
      </c>
    </row>
    <row r="122" spans="1:9" ht="12.75" customHeight="1" x14ac:dyDescent="0.2">
      <c r="A122" s="249" t="s">
        <v>87</v>
      </c>
      <c r="B122" s="249"/>
      <c r="C122" s="249"/>
      <c r="D122" s="249"/>
      <c r="E122" s="249"/>
      <c r="F122" s="249"/>
      <c r="G122" s="14">
        <v>114</v>
      </c>
      <c r="H122" s="153">
        <v>0</v>
      </c>
      <c r="I122" s="22">
        <v>0</v>
      </c>
    </row>
    <row r="123" spans="1:9" ht="12.75" customHeight="1" x14ac:dyDescent="0.2">
      <c r="A123" s="249" t="s">
        <v>88</v>
      </c>
      <c r="B123" s="249"/>
      <c r="C123" s="249"/>
      <c r="D123" s="249"/>
      <c r="E123" s="249"/>
      <c r="F123" s="249"/>
      <c r="G123" s="14">
        <v>115</v>
      </c>
      <c r="H123" s="153">
        <v>22221607</v>
      </c>
      <c r="I123" s="22">
        <v>21024175</v>
      </c>
    </row>
    <row r="124" spans="1:9" ht="12.75" customHeight="1" x14ac:dyDescent="0.2">
      <c r="A124" s="249" t="s">
        <v>89</v>
      </c>
      <c r="B124" s="249"/>
      <c r="C124" s="249"/>
      <c r="D124" s="249"/>
      <c r="E124" s="249"/>
      <c r="F124" s="249"/>
      <c r="G124" s="14">
        <v>116</v>
      </c>
      <c r="H124" s="153">
        <v>52527993</v>
      </c>
      <c r="I124" s="22">
        <v>38294592</v>
      </c>
    </row>
    <row r="125" spans="1:9" ht="12.75" customHeight="1" x14ac:dyDescent="0.2">
      <c r="A125" s="249" t="s">
        <v>90</v>
      </c>
      <c r="B125" s="249"/>
      <c r="C125" s="249"/>
      <c r="D125" s="249"/>
      <c r="E125" s="249"/>
      <c r="F125" s="249"/>
      <c r="G125" s="14">
        <v>117</v>
      </c>
      <c r="H125" s="153">
        <v>14406438</v>
      </c>
      <c r="I125" s="22">
        <v>43183614</v>
      </c>
    </row>
    <row r="126" spans="1:9" x14ac:dyDescent="0.2">
      <c r="A126" s="249" t="s">
        <v>91</v>
      </c>
      <c r="B126" s="249"/>
      <c r="C126" s="249"/>
      <c r="D126" s="249"/>
      <c r="E126" s="249"/>
      <c r="F126" s="249"/>
      <c r="G126" s="14">
        <v>118</v>
      </c>
      <c r="H126" s="153">
        <v>0</v>
      </c>
      <c r="I126" s="22">
        <v>0</v>
      </c>
    </row>
    <row r="127" spans="1:9" x14ac:dyDescent="0.2">
      <c r="A127" s="249" t="s">
        <v>94</v>
      </c>
      <c r="B127" s="249"/>
      <c r="C127" s="249"/>
      <c r="D127" s="249"/>
      <c r="E127" s="249"/>
      <c r="F127" s="249"/>
      <c r="G127" s="14">
        <v>119</v>
      </c>
      <c r="H127" s="153">
        <v>111900908</v>
      </c>
      <c r="I127" s="22">
        <v>52796695</v>
      </c>
    </row>
    <row r="128" spans="1:9" x14ac:dyDescent="0.2">
      <c r="A128" s="249" t="s">
        <v>95</v>
      </c>
      <c r="B128" s="249"/>
      <c r="C128" s="249"/>
      <c r="D128" s="249"/>
      <c r="E128" s="249"/>
      <c r="F128" s="249"/>
      <c r="G128" s="14">
        <v>120</v>
      </c>
      <c r="H128" s="153">
        <v>26471734</v>
      </c>
      <c r="I128" s="22">
        <v>36793861</v>
      </c>
    </row>
    <row r="129" spans="1:9" x14ac:dyDescent="0.2">
      <c r="A129" s="249" t="s">
        <v>96</v>
      </c>
      <c r="B129" s="249"/>
      <c r="C129" s="249"/>
      <c r="D129" s="249"/>
      <c r="E129" s="249"/>
      <c r="F129" s="249"/>
      <c r="G129" s="14">
        <v>121</v>
      </c>
      <c r="H129" s="153">
        <v>0</v>
      </c>
      <c r="I129" s="22">
        <v>0</v>
      </c>
    </row>
    <row r="130" spans="1:9" x14ac:dyDescent="0.2">
      <c r="A130" s="249" t="s">
        <v>97</v>
      </c>
      <c r="B130" s="249"/>
      <c r="C130" s="249"/>
      <c r="D130" s="249"/>
      <c r="E130" s="249"/>
      <c r="F130" s="249"/>
      <c r="G130" s="14">
        <v>122</v>
      </c>
      <c r="H130" s="153">
        <v>0</v>
      </c>
      <c r="I130" s="22">
        <v>0</v>
      </c>
    </row>
    <row r="131" spans="1:9" x14ac:dyDescent="0.2">
      <c r="A131" s="249" t="s">
        <v>98</v>
      </c>
      <c r="B131" s="249"/>
      <c r="C131" s="249"/>
      <c r="D131" s="249"/>
      <c r="E131" s="249"/>
      <c r="F131" s="249"/>
      <c r="G131" s="14">
        <v>123</v>
      </c>
      <c r="H131" s="153">
        <v>13307381</v>
      </c>
      <c r="I131" s="22">
        <v>10565894</v>
      </c>
    </row>
    <row r="132" spans="1:9" ht="22.15" customHeight="1" x14ac:dyDescent="0.2">
      <c r="A132" s="266" t="s">
        <v>99</v>
      </c>
      <c r="B132" s="266"/>
      <c r="C132" s="266"/>
      <c r="D132" s="266"/>
      <c r="E132" s="266"/>
      <c r="F132" s="266"/>
      <c r="G132" s="14">
        <v>124</v>
      </c>
      <c r="H132" s="153">
        <v>286145711</v>
      </c>
      <c r="I132" s="22">
        <v>277167288</v>
      </c>
    </row>
    <row r="133" spans="1:9" ht="12.75" customHeight="1" x14ac:dyDescent="0.2">
      <c r="A133" s="251" t="s">
        <v>357</v>
      </c>
      <c r="B133" s="251"/>
      <c r="C133" s="251"/>
      <c r="D133" s="251"/>
      <c r="E133" s="251"/>
      <c r="F133" s="251"/>
      <c r="G133" s="15">
        <v>125</v>
      </c>
      <c r="H133" s="23">
        <f>H75+H98+H105+H117+H132</f>
        <v>880854472</v>
      </c>
      <c r="I133" s="23">
        <f>I75+I98+I105+I117+I132</f>
        <v>908923273</v>
      </c>
    </row>
    <row r="134" spans="1:9" x14ac:dyDescent="0.2">
      <c r="A134" s="266" t="s">
        <v>100</v>
      </c>
      <c r="B134" s="266"/>
      <c r="C134" s="266"/>
      <c r="D134" s="266"/>
      <c r="E134" s="266"/>
      <c r="F134" s="266"/>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00" workbookViewId="0">
      <selection sqref="A1:I1"/>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70" t="s">
        <v>102</v>
      </c>
      <c r="B1" s="271"/>
      <c r="C1" s="271"/>
      <c r="D1" s="271"/>
      <c r="E1" s="271"/>
      <c r="F1" s="271"/>
      <c r="G1" s="271"/>
      <c r="H1" s="271"/>
      <c r="I1" s="271"/>
    </row>
    <row r="2" spans="1:11" x14ac:dyDescent="0.2">
      <c r="A2" s="272" t="s">
        <v>540</v>
      </c>
      <c r="B2" s="273"/>
      <c r="C2" s="273"/>
      <c r="D2" s="273"/>
      <c r="E2" s="273"/>
      <c r="F2" s="273"/>
      <c r="G2" s="273"/>
      <c r="H2" s="273"/>
      <c r="I2" s="273"/>
    </row>
    <row r="3" spans="1:11" x14ac:dyDescent="0.2">
      <c r="A3" s="274" t="s">
        <v>282</v>
      </c>
      <c r="B3" s="275"/>
      <c r="C3" s="275"/>
      <c r="D3" s="275"/>
      <c r="E3" s="275"/>
      <c r="F3" s="275"/>
      <c r="G3" s="275"/>
      <c r="H3" s="275"/>
      <c r="I3" s="275"/>
      <c r="J3" s="276"/>
      <c r="K3" s="276"/>
    </row>
    <row r="4" spans="1:11" x14ac:dyDescent="0.2">
      <c r="A4" s="277" t="s">
        <v>463</v>
      </c>
      <c r="B4" s="278"/>
      <c r="C4" s="278"/>
      <c r="D4" s="278"/>
      <c r="E4" s="278"/>
      <c r="F4" s="278"/>
      <c r="G4" s="278"/>
      <c r="H4" s="278"/>
      <c r="I4" s="278"/>
      <c r="J4" s="279"/>
      <c r="K4" s="279"/>
    </row>
    <row r="5" spans="1:11" ht="22.15" customHeight="1" x14ac:dyDescent="0.2">
      <c r="A5" s="280" t="s">
        <v>2</v>
      </c>
      <c r="B5" s="281"/>
      <c r="C5" s="281"/>
      <c r="D5" s="281"/>
      <c r="E5" s="281"/>
      <c r="F5" s="281"/>
      <c r="G5" s="280" t="s">
        <v>103</v>
      </c>
      <c r="H5" s="282" t="s">
        <v>302</v>
      </c>
      <c r="I5" s="283"/>
      <c r="J5" s="282" t="s">
        <v>279</v>
      </c>
      <c r="K5" s="283"/>
    </row>
    <row r="6" spans="1:11" x14ac:dyDescent="0.2">
      <c r="A6" s="281"/>
      <c r="B6" s="281"/>
      <c r="C6" s="281"/>
      <c r="D6" s="281"/>
      <c r="E6" s="281"/>
      <c r="F6" s="281"/>
      <c r="G6" s="281"/>
      <c r="H6" s="105" t="s">
        <v>295</v>
      </c>
      <c r="I6" s="105" t="s">
        <v>296</v>
      </c>
      <c r="J6" s="105" t="s">
        <v>295</v>
      </c>
      <c r="K6" s="105" t="s">
        <v>296</v>
      </c>
    </row>
    <row r="7" spans="1:11" x14ac:dyDescent="0.2">
      <c r="A7" s="286">
        <v>1</v>
      </c>
      <c r="B7" s="287"/>
      <c r="C7" s="287"/>
      <c r="D7" s="287"/>
      <c r="E7" s="287"/>
      <c r="F7" s="287"/>
      <c r="G7" s="106">
        <v>2</v>
      </c>
      <c r="H7" s="105">
        <v>3</v>
      </c>
      <c r="I7" s="105">
        <v>4</v>
      </c>
      <c r="J7" s="105">
        <v>5</v>
      </c>
      <c r="K7" s="105">
        <v>6</v>
      </c>
    </row>
    <row r="8" spans="1:11" ht="12.75" customHeight="1" x14ac:dyDescent="0.2">
      <c r="A8" s="284" t="s">
        <v>358</v>
      </c>
      <c r="B8" s="284"/>
      <c r="C8" s="284"/>
      <c r="D8" s="284"/>
      <c r="E8" s="284"/>
      <c r="F8" s="284"/>
      <c r="G8" s="15">
        <v>1</v>
      </c>
      <c r="H8" s="107">
        <f>SUM(H9:H13)</f>
        <v>336053869</v>
      </c>
      <c r="I8" s="107">
        <f>SUM(I9:I13)</f>
        <v>336053869</v>
      </c>
      <c r="J8" s="107">
        <f>SUM(J9:J13)</f>
        <v>410125060</v>
      </c>
      <c r="K8" s="107">
        <f>SUM(K9:K13)</f>
        <v>410125060</v>
      </c>
    </row>
    <row r="9" spans="1:11" ht="12.75" customHeight="1" x14ac:dyDescent="0.2">
      <c r="A9" s="249" t="s">
        <v>115</v>
      </c>
      <c r="B9" s="249"/>
      <c r="C9" s="249"/>
      <c r="D9" s="249"/>
      <c r="E9" s="249"/>
      <c r="F9" s="249"/>
      <c r="G9" s="14">
        <v>2</v>
      </c>
      <c r="H9" s="108">
        <v>7951002</v>
      </c>
      <c r="I9" s="108">
        <v>7951002</v>
      </c>
      <c r="J9" s="108">
        <v>2186249</v>
      </c>
      <c r="K9" s="108">
        <v>2186249</v>
      </c>
    </row>
    <row r="10" spans="1:11" ht="12.75" customHeight="1" x14ac:dyDescent="0.2">
      <c r="A10" s="249" t="s">
        <v>116</v>
      </c>
      <c r="B10" s="249"/>
      <c r="C10" s="249"/>
      <c r="D10" s="249"/>
      <c r="E10" s="249"/>
      <c r="F10" s="249"/>
      <c r="G10" s="14">
        <v>3</v>
      </c>
      <c r="H10" s="108">
        <v>323916325</v>
      </c>
      <c r="I10" s="108">
        <v>323916325</v>
      </c>
      <c r="J10" s="108">
        <v>398793661</v>
      </c>
      <c r="K10" s="108">
        <v>398793661</v>
      </c>
    </row>
    <row r="11" spans="1:11" ht="12.75" customHeight="1" x14ac:dyDescent="0.2">
      <c r="A11" s="249" t="s">
        <v>117</v>
      </c>
      <c r="B11" s="249"/>
      <c r="C11" s="249"/>
      <c r="D11" s="249"/>
      <c r="E11" s="249"/>
      <c r="F11" s="249"/>
      <c r="G11" s="14">
        <v>4</v>
      </c>
      <c r="H11" s="108">
        <v>0</v>
      </c>
      <c r="I11" s="108">
        <v>0</v>
      </c>
      <c r="J11" s="108">
        <v>0</v>
      </c>
      <c r="K11" s="108">
        <v>0</v>
      </c>
    </row>
    <row r="12" spans="1:11" ht="12.75" customHeight="1" x14ac:dyDescent="0.2">
      <c r="A12" s="249" t="s">
        <v>118</v>
      </c>
      <c r="B12" s="249"/>
      <c r="C12" s="249"/>
      <c r="D12" s="249"/>
      <c r="E12" s="249"/>
      <c r="F12" s="249"/>
      <c r="G12" s="14">
        <v>5</v>
      </c>
      <c r="H12" s="108">
        <v>460878</v>
      </c>
      <c r="I12" s="108">
        <v>460878</v>
      </c>
      <c r="J12" s="108">
        <v>597594</v>
      </c>
      <c r="K12" s="108">
        <v>597594</v>
      </c>
    </row>
    <row r="13" spans="1:11" ht="12.75" customHeight="1" x14ac:dyDescent="0.2">
      <c r="A13" s="249" t="s">
        <v>119</v>
      </c>
      <c r="B13" s="249"/>
      <c r="C13" s="249"/>
      <c r="D13" s="249"/>
      <c r="E13" s="249"/>
      <c r="F13" s="249"/>
      <c r="G13" s="14">
        <v>6</v>
      </c>
      <c r="H13" s="108">
        <v>3725664</v>
      </c>
      <c r="I13" s="108">
        <v>3725664</v>
      </c>
      <c r="J13" s="108">
        <v>8547556</v>
      </c>
      <c r="K13" s="108">
        <v>8547556</v>
      </c>
    </row>
    <row r="14" spans="1:11" ht="12.75" customHeight="1" x14ac:dyDescent="0.2">
      <c r="A14" s="284" t="s">
        <v>359</v>
      </c>
      <c r="B14" s="284"/>
      <c r="C14" s="284"/>
      <c r="D14" s="284"/>
      <c r="E14" s="284"/>
      <c r="F14" s="284"/>
      <c r="G14" s="15">
        <v>7</v>
      </c>
      <c r="H14" s="107">
        <f>H15+H16+H20+H24+H25+H26+H29+H36</f>
        <v>299917650</v>
      </c>
      <c r="I14" s="107">
        <f>I15+I16+I20+I24+I25+I26+I29+I36</f>
        <v>299917650</v>
      </c>
      <c r="J14" s="107">
        <f>J15+J16+J20+J24+J25+J26+J29+J36</f>
        <v>353831964</v>
      </c>
      <c r="K14" s="107">
        <f>K15+K16+K20+K24+K25+K26+K29+K36</f>
        <v>353831964</v>
      </c>
    </row>
    <row r="15" spans="1:11" ht="12.75" customHeight="1" x14ac:dyDescent="0.2">
      <c r="A15" s="249" t="s">
        <v>104</v>
      </c>
      <c r="B15" s="249"/>
      <c r="C15" s="249"/>
      <c r="D15" s="249"/>
      <c r="E15" s="249"/>
      <c r="F15" s="249"/>
      <c r="G15" s="14">
        <v>8</v>
      </c>
      <c r="H15" s="108">
        <v>-11724611</v>
      </c>
      <c r="I15" s="108">
        <v>-11724611</v>
      </c>
      <c r="J15" s="108">
        <v>-11710239</v>
      </c>
      <c r="K15" s="108">
        <v>-11710239</v>
      </c>
    </row>
    <row r="16" spans="1:11" ht="12.75" customHeight="1" x14ac:dyDescent="0.2">
      <c r="A16" s="250" t="s">
        <v>439</v>
      </c>
      <c r="B16" s="250"/>
      <c r="C16" s="250"/>
      <c r="D16" s="250"/>
      <c r="E16" s="250"/>
      <c r="F16" s="250"/>
      <c r="G16" s="15">
        <v>9</v>
      </c>
      <c r="H16" s="107">
        <f>SUM(H17:H19)</f>
        <v>108082134</v>
      </c>
      <c r="I16" s="107">
        <f>SUM(I17:I19)</f>
        <v>108082134</v>
      </c>
      <c r="J16" s="107">
        <f>SUM(J17:J19)</f>
        <v>141407204</v>
      </c>
      <c r="K16" s="107">
        <f>SUM(K17:K19)</f>
        <v>141407204</v>
      </c>
    </row>
    <row r="17" spans="1:11" ht="12.75" customHeight="1" x14ac:dyDescent="0.2">
      <c r="A17" s="285" t="s">
        <v>120</v>
      </c>
      <c r="B17" s="285"/>
      <c r="C17" s="285"/>
      <c r="D17" s="285"/>
      <c r="E17" s="285"/>
      <c r="F17" s="285"/>
      <c r="G17" s="14">
        <v>10</v>
      </c>
      <c r="H17" s="108">
        <v>55271507</v>
      </c>
      <c r="I17" s="108">
        <v>55271507</v>
      </c>
      <c r="J17" s="108">
        <v>88648949</v>
      </c>
      <c r="K17" s="108">
        <v>88648949</v>
      </c>
    </row>
    <row r="18" spans="1:11" ht="12.75" customHeight="1" x14ac:dyDescent="0.2">
      <c r="A18" s="285" t="s">
        <v>121</v>
      </c>
      <c r="B18" s="285"/>
      <c r="C18" s="285"/>
      <c r="D18" s="285"/>
      <c r="E18" s="285"/>
      <c r="F18" s="285"/>
      <c r="G18" s="14">
        <v>11</v>
      </c>
      <c r="H18" s="108">
        <v>0</v>
      </c>
      <c r="I18" s="108">
        <v>0</v>
      </c>
      <c r="J18" s="108">
        <v>0</v>
      </c>
      <c r="K18" s="108">
        <v>0</v>
      </c>
    </row>
    <row r="19" spans="1:11" ht="12.75" customHeight="1" x14ac:dyDescent="0.2">
      <c r="A19" s="285" t="s">
        <v>122</v>
      </c>
      <c r="B19" s="285"/>
      <c r="C19" s="285"/>
      <c r="D19" s="285"/>
      <c r="E19" s="285"/>
      <c r="F19" s="285"/>
      <c r="G19" s="14">
        <v>12</v>
      </c>
      <c r="H19" s="108">
        <v>52810627</v>
      </c>
      <c r="I19" s="108">
        <v>52810627</v>
      </c>
      <c r="J19" s="108">
        <v>52758255</v>
      </c>
      <c r="K19" s="108">
        <v>52758255</v>
      </c>
    </row>
    <row r="20" spans="1:11" ht="12.75" customHeight="1" x14ac:dyDescent="0.2">
      <c r="A20" s="250" t="s">
        <v>440</v>
      </c>
      <c r="B20" s="250"/>
      <c r="C20" s="250"/>
      <c r="D20" s="250"/>
      <c r="E20" s="250"/>
      <c r="F20" s="250"/>
      <c r="G20" s="15">
        <v>13</v>
      </c>
      <c r="H20" s="107">
        <f>SUM(H21:H23)</f>
        <v>182993358</v>
      </c>
      <c r="I20" s="107">
        <f>SUM(I21:I23)</f>
        <v>182993358</v>
      </c>
      <c r="J20" s="107">
        <f>SUM(J21:J23)</f>
        <v>198356481</v>
      </c>
      <c r="K20" s="107">
        <f>SUM(K21:K23)</f>
        <v>198356481</v>
      </c>
    </row>
    <row r="21" spans="1:11" ht="12.75" customHeight="1" x14ac:dyDescent="0.2">
      <c r="A21" s="285" t="s">
        <v>105</v>
      </c>
      <c r="B21" s="285"/>
      <c r="C21" s="285"/>
      <c r="D21" s="285"/>
      <c r="E21" s="285"/>
      <c r="F21" s="285"/>
      <c r="G21" s="14">
        <v>14</v>
      </c>
      <c r="H21" s="108">
        <v>113219641</v>
      </c>
      <c r="I21" s="108">
        <v>113219641</v>
      </c>
      <c r="J21" s="108">
        <v>120101973</v>
      </c>
      <c r="K21" s="108">
        <v>120101973</v>
      </c>
    </row>
    <row r="22" spans="1:11" ht="12.75" customHeight="1" x14ac:dyDescent="0.2">
      <c r="A22" s="285" t="s">
        <v>106</v>
      </c>
      <c r="B22" s="285"/>
      <c r="C22" s="285"/>
      <c r="D22" s="285"/>
      <c r="E22" s="285"/>
      <c r="F22" s="285"/>
      <c r="G22" s="14">
        <v>15</v>
      </c>
      <c r="H22" s="108">
        <v>50279205</v>
      </c>
      <c r="I22" s="108">
        <v>50279205</v>
      </c>
      <c r="J22" s="108">
        <v>56862487</v>
      </c>
      <c r="K22" s="108">
        <v>56862487</v>
      </c>
    </row>
    <row r="23" spans="1:11" ht="12.75" customHeight="1" x14ac:dyDescent="0.2">
      <c r="A23" s="285" t="s">
        <v>107</v>
      </c>
      <c r="B23" s="285"/>
      <c r="C23" s="285"/>
      <c r="D23" s="285"/>
      <c r="E23" s="285"/>
      <c r="F23" s="285"/>
      <c r="G23" s="14">
        <v>16</v>
      </c>
      <c r="H23" s="108">
        <v>19494512</v>
      </c>
      <c r="I23" s="108">
        <v>19494512</v>
      </c>
      <c r="J23" s="108">
        <v>21392021</v>
      </c>
      <c r="K23" s="108">
        <v>21392021</v>
      </c>
    </row>
    <row r="24" spans="1:11" ht="12.75" customHeight="1" x14ac:dyDescent="0.2">
      <c r="A24" s="249" t="s">
        <v>108</v>
      </c>
      <c r="B24" s="249"/>
      <c r="C24" s="249"/>
      <c r="D24" s="249"/>
      <c r="E24" s="249"/>
      <c r="F24" s="249"/>
      <c r="G24" s="14">
        <v>17</v>
      </c>
      <c r="H24" s="108">
        <v>11451765</v>
      </c>
      <c r="I24" s="108">
        <v>11451765</v>
      </c>
      <c r="J24" s="108">
        <v>10012561</v>
      </c>
      <c r="K24" s="108">
        <v>10012561</v>
      </c>
    </row>
    <row r="25" spans="1:11" ht="12.75" customHeight="1" x14ac:dyDescent="0.2">
      <c r="A25" s="249" t="s">
        <v>109</v>
      </c>
      <c r="B25" s="249"/>
      <c r="C25" s="249"/>
      <c r="D25" s="249"/>
      <c r="E25" s="249"/>
      <c r="F25" s="249"/>
      <c r="G25" s="14">
        <v>18</v>
      </c>
      <c r="H25" s="108">
        <v>7880517</v>
      </c>
      <c r="I25" s="108">
        <v>7880517</v>
      </c>
      <c r="J25" s="108">
        <v>14647053</v>
      </c>
      <c r="K25" s="108">
        <v>14647053</v>
      </c>
    </row>
    <row r="26" spans="1:11" ht="12.75" customHeight="1" x14ac:dyDescent="0.2">
      <c r="A26" s="250" t="s">
        <v>441</v>
      </c>
      <c r="B26" s="250"/>
      <c r="C26" s="250"/>
      <c r="D26" s="250"/>
      <c r="E26" s="250"/>
      <c r="F26" s="250"/>
      <c r="G26" s="15">
        <v>19</v>
      </c>
      <c r="H26" s="107">
        <f>H27+H28</f>
        <v>660079</v>
      </c>
      <c r="I26" s="107">
        <f>I27+I28</f>
        <v>660079</v>
      </c>
      <c r="J26" s="107">
        <f>J27+J28</f>
        <v>0</v>
      </c>
      <c r="K26" s="107">
        <f>K27+K28</f>
        <v>0</v>
      </c>
    </row>
    <row r="27" spans="1:11" ht="12.75" customHeight="1" x14ac:dyDescent="0.2">
      <c r="A27" s="285" t="s">
        <v>123</v>
      </c>
      <c r="B27" s="285"/>
      <c r="C27" s="285"/>
      <c r="D27" s="285"/>
      <c r="E27" s="285"/>
      <c r="F27" s="285"/>
      <c r="G27" s="14">
        <v>20</v>
      </c>
      <c r="H27" s="108">
        <v>0</v>
      </c>
      <c r="I27" s="108">
        <v>0</v>
      </c>
      <c r="J27" s="108">
        <v>0</v>
      </c>
      <c r="K27" s="108">
        <v>0</v>
      </c>
    </row>
    <row r="28" spans="1:11" ht="12.75" customHeight="1" x14ac:dyDescent="0.2">
      <c r="A28" s="285" t="s">
        <v>124</v>
      </c>
      <c r="B28" s="285"/>
      <c r="C28" s="285"/>
      <c r="D28" s="285"/>
      <c r="E28" s="285"/>
      <c r="F28" s="285"/>
      <c r="G28" s="14">
        <v>21</v>
      </c>
      <c r="H28" s="108">
        <v>660079</v>
      </c>
      <c r="I28" s="108">
        <v>660079</v>
      </c>
      <c r="J28" s="108">
        <v>0</v>
      </c>
      <c r="K28" s="108">
        <v>0</v>
      </c>
    </row>
    <row r="29" spans="1:11" ht="12.75" customHeight="1" x14ac:dyDescent="0.2">
      <c r="A29" s="250" t="s">
        <v>442</v>
      </c>
      <c r="B29" s="250"/>
      <c r="C29" s="250"/>
      <c r="D29" s="250"/>
      <c r="E29" s="250"/>
      <c r="F29" s="250"/>
      <c r="G29" s="15">
        <v>22</v>
      </c>
      <c r="H29" s="107">
        <f>SUM(H30:H35)</f>
        <v>458670</v>
      </c>
      <c r="I29" s="107">
        <f>SUM(I30:I35)</f>
        <v>458670</v>
      </c>
      <c r="J29" s="107">
        <f>SUM(J30:J35)</f>
        <v>1118904</v>
      </c>
      <c r="K29" s="107">
        <f>SUM(K30:K35)</f>
        <v>1118904</v>
      </c>
    </row>
    <row r="30" spans="1:11" ht="12.75" customHeight="1" x14ac:dyDescent="0.2">
      <c r="A30" s="285" t="s">
        <v>125</v>
      </c>
      <c r="B30" s="285"/>
      <c r="C30" s="285"/>
      <c r="D30" s="285"/>
      <c r="E30" s="285"/>
      <c r="F30" s="285"/>
      <c r="G30" s="14">
        <v>23</v>
      </c>
      <c r="H30" s="108">
        <v>2443</v>
      </c>
      <c r="I30" s="108">
        <v>2443</v>
      </c>
      <c r="J30" s="108">
        <v>1062370</v>
      </c>
      <c r="K30" s="108">
        <v>1062370</v>
      </c>
    </row>
    <row r="31" spans="1:11" ht="12.75" customHeight="1" x14ac:dyDescent="0.2">
      <c r="A31" s="285" t="s">
        <v>126</v>
      </c>
      <c r="B31" s="285"/>
      <c r="C31" s="285"/>
      <c r="D31" s="285"/>
      <c r="E31" s="285"/>
      <c r="F31" s="285"/>
      <c r="G31" s="14">
        <v>24</v>
      </c>
      <c r="H31" s="108">
        <v>0</v>
      </c>
      <c r="I31" s="108">
        <v>0</v>
      </c>
      <c r="J31" s="108">
        <v>0</v>
      </c>
      <c r="K31" s="108">
        <v>0</v>
      </c>
    </row>
    <row r="32" spans="1:11" ht="12.75" customHeight="1" x14ac:dyDescent="0.2">
      <c r="A32" s="285" t="s">
        <v>127</v>
      </c>
      <c r="B32" s="285"/>
      <c r="C32" s="285"/>
      <c r="D32" s="285"/>
      <c r="E32" s="285"/>
      <c r="F32" s="285"/>
      <c r="G32" s="14">
        <v>25</v>
      </c>
      <c r="H32" s="108">
        <v>0</v>
      </c>
      <c r="I32" s="108">
        <v>0</v>
      </c>
      <c r="J32" s="108">
        <v>0</v>
      </c>
      <c r="K32" s="108">
        <v>0</v>
      </c>
    </row>
    <row r="33" spans="1:11" ht="12.75" customHeight="1" x14ac:dyDescent="0.2">
      <c r="A33" s="285" t="s">
        <v>128</v>
      </c>
      <c r="B33" s="285"/>
      <c r="C33" s="285"/>
      <c r="D33" s="285"/>
      <c r="E33" s="285"/>
      <c r="F33" s="285"/>
      <c r="G33" s="14">
        <v>26</v>
      </c>
      <c r="H33" s="108">
        <v>0</v>
      </c>
      <c r="I33" s="108">
        <v>0</v>
      </c>
      <c r="J33" s="108">
        <v>0</v>
      </c>
      <c r="K33" s="108">
        <v>0</v>
      </c>
    </row>
    <row r="34" spans="1:11" ht="12.75" customHeight="1" x14ac:dyDescent="0.2">
      <c r="A34" s="285" t="s">
        <v>129</v>
      </c>
      <c r="B34" s="285"/>
      <c r="C34" s="285"/>
      <c r="D34" s="285"/>
      <c r="E34" s="285"/>
      <c r="F34" s="285"/>
      <c r="G34" s="14">
        <v>27</v>
      </c>
      <c r="H34" s="108">
        <v>456227</v>
      </c>
      <c r="I34" s="108">
        <v>456227</v>
      </c>
      <c r="J34" s="108">
        <v>56534</v>
      </c>
      <c r="K34" s="108">
        <v>56534</v>
      </c>
    </row>
    <row r="35" spans="1:11" ht="12.75" customHeight="1" x14ac:dyDescent="0.2">
      <c r="A35" s="285" t="s">
        <v>130</v>
      </c>
      <c r="B35" s="285"/>
      <c r="C35" s="285"/>
      <c r="D35" s="285"/>
      <c r="E35" s="285"/>
      <c r="F35" s="285"/>
      <c r="G35" s="14">
        <v>28</v>
      </c>
      <c r="H35" s="108">
        <v>0</v>
      </c>
      <c r="I35" s="108">
        <v>0</v>
      </c>
      <c r="J35" s="108">
        <v>0</v>
      </c>
      <c r="K35" s="108">
        <v>0</v>
      </c>
    </row>
    <row r="36" spans="1:11" ht="12.75" customHeight="1" x14ac:dyDescent="0.2">
      <c r="A36" s="249" t="s">
        <v>110</v>
      </c>
      <c r="B36" s="249"/>
      <c r="C36" s="249"/>
      <c r="D36" s="249"/>
      <c r="E36" s="249"/>
      <c r="F36" s="249"/>
      <c r="G36" s="14">
        <v>29</v>
      </c>
      <c r="H36" s="108">
        <v>115738</v>
      </c>
      <c r="I36" s="108">
        <v>115738</v>
      </c>
      <c r="J36" s="108">
        <v>0</v>
      </c>
      <c r="K36" s="108">
        <v>0</v>
      </c>
    </row>
    <row r="37" spans="1:11" ht="12.75" customHeight="1" x14ac:dyDescent="0.2">
      <c r="A37" s="284" t="s">
        <v>360</v>
      </c>
      <c r="B37" s="284"/>
      <c r="C37" s="284"/>
      <c r="D37" s="284"/>
      <c r="E37" s="284"/>
      <c r="F37" s="284"/>
      <c r="G37" s="15">
        <v>30</v>
      </c>
      <c r="H37" s="107">
        <f>SUM(H38:H47)</f>
        <v>3589529</v>
      </c>
      <c r="I37" s="107">
        <f>SUM(I38:I47)</f>
        <v>3589529</v>
      </c>
      <c r="J37" s="107">
        <f>SUM(J38:J47)</f>
        <v>2324513</v>
      </c>
      <c r="K37" s="107">
        <f>SUM(K38:K47)</f>
        <v>2324513</v>
      </c>
    </row>
    <row r="38" spans="1:11" ht="12.75" customHeight="1" x14ac:dyDescent="0.2">
      <c r="A38" s="249" t="s">
        <v>131</v>
      </c>
      <c r="B38" s="249"/>
      <c r="C38" s="249"/>
      <c r="D38" s="249"/>
      <c r="E38" s="249"/>
      <c r="F38" s="249"/>
      <c r="G38" s="14">
        <v>31</v>
      </c>
      <c r="H38" s="108">
        <v>0</v>
      </c>
      <c r="I38" s="108">
        <v>0</v>
      </c>
      <c r="J38" s="108">
        <v>0</v>
      </c>
      <c r="K38" s="108">
        <v>0</v>
      </c>
    </row>
    <row r="39" spans="1:11" ht="25.15" customHeight="1" x14ac:dyDescent="0.2">
      <c r="A39" s="249" t="s">
        <v>132</v>
      </c>
      <c r="B39" s="249"/>
      <c r="C39" s="249"/>
      <c r="D39" s="249"/>
      <c r="E39" s="249"/>
      <c r="F39" s="249"/>
      <c r="G39" s="14">
        <v>32</v>
      </c>
      <c r="H39" s="108">
        <v>0</v>
      </c>
      <c r="I39" s="108">
        <v>0</v>
      </c>
      <c r="J39" s="108">
        <v>0</v>
      </c>
      <c r="K39" s="108">
        <v>0</v>
      </c>
    </row>
    <row r="40" spans="1:11" ht="25.15" customHeight="1" x14ac:dyDescent="0.2">
      <c r="A40" s="249" t="s">
        <v>133</v>
      </c>
      <c r="B40" s="249"/>
      <c r="C40" s="249"/>
      <c r="D40" s="249"/>
      <c r="E40" s="249"/>
      <c r="F40" s="249"/>
      <c r="G40" s="14">
        <v>33</v>
      </c>
      <c r="H40" s="108">
        <v>0</v>
      </c>
      <c r="I40" s="108">
        <v>0</v>
      </c>
      <c r="J40" s="108">
        <v>0</v>
      </c>
      <c r="K40" s="108">
        <v>0</v>
      </c>
    </row>
    <row r="41" spans="1:11" ht="25.15" customHeight="1" x14ac:dyDescent="0.2">
      <c r="A41" s="249" t="s">
        <v>134</v>
      </c>
      <c r="B41" s="249"/>
      <c r="C41" s="249"/>
      <c r="D41" s="249"/>
      <c r="E41" s="249"/>
      <c r="F41" s="249"/>
      <c r="G41" s="14">
        <v>34</v>
      </c>
      <c r="H41" s="108">
        <v>0</v>
      </c>
      <c r="I41" s="108">
        <v>0</v>
      </c>
      <c r="J41" s="108">
        <v>0</v>
      </c>
      <c r="K41" s="108">
        <v>0</v>
      </c>
    </row>
    <row r="42" spans="1:11" ht="25.15" customHeight="1" x14ac:dyDescent="0.2">
      <c r="A42" s="249" t="s">
        <v>135</v>
      </c>
      <c r="B42" s="249"/>
      <c r="C42" s="249"/>
      <c r="D42" s="249"/>
      <c r="E42" s="249"/>
      <c r="F42" s="249"/>
      <c r="G42" s="14">
        <v>35</v>
      </c>
      <c r="H42" s="108">
        <v>29803</v>
      </c>
      <c r="I42" s="108">
        <v>29803</v>
      </c>
      <c r="J42" s="108">
        <v>16765</v>
      </c>
      <c r="K42" s="108">
        <v>16765</v>
      </c>
    </row>
    <row r="43" spans="1:11" ht="12.75" customHeight="1" x14ac:dyDescent="0.2">
      <c r="A43" s="249" t="s">
        <v>136</v>
      </c>
      <c r="B43" s="249"/>
      <c r="C43" s="249"/>
      <c r="D43" s="249"/>
      <c r="E43" s="249"/>
      <c r="F43" s="249"/>
      <c r="G43" s="14">
        <v>36</v>
      </c>
      <c r="H43" s="108">
        <v>0</v>
      </c>
      <c r="I43" s="108">
        <v>0</v>
      </c>
      <c r="J43" s="108">
        <v>0</v>
      </c>
      <c r="K43" s="108">
        <v>0</v>
      </c>
    </row>
    <row r="44" spans="1:11" ht="12.75" customHeight="1" x14ac:dyDescent="0.2">
      <c r="A44" s="249" t="s">
        <v>137</v>
      </c>
      <c r="B44" s="249"/>
      <c r="C44" s="249"/>
      <c r="D44" s="249"/>
      <c r="E44" s="249"/>
      <c r="F44" s="249"/>
      <c r="G44" s="14">
        <v>37</v>
      </c>
      <c r="H44" s="108">
        <v>370293</v>
      </c>
      <c r="I44" s="108">
        <v>370293</v>
      </c>
      <c r="J44" s="108">
        <v>353057</v>
      </c>
      <c r="K44" s="108">
        <v>353057</v>
      </c>
    </row>
    <row r="45" spans="1:11" ht="12.75" customHeight="1" x14ac:dyDescent="0.2">
      <c r="A45" s="249" t="s">
        <v>138</v>
      </c>
      <c r="B45" s="249"/>
      <c r="C45" s="249"/>
      <c r="D45" s="249"/>
      <c r="E45" s="249"/>
      <c r="F45" s="249"/>
      <c r="G45" s="14">
        <v>38</v>
      </c>
      <c r="H45" s="108">
        <v>3001670</v>
      </c>
      <c r="I45" s="108">
        <v>3001670</v>
      </c>
      <c r="J45" s="108">
        <v>1954691</v>
      </c>
      <c r="K45" s="108">
        <v>1954691</v>
      </c>
    </row>
    <row r="46" spans="1:11" ht="12.75" customHeight="1" x14ac:dyDescent="0.2">
      <c r="A46" s="249" t="s">
        <v>139</v>
      </c>
      <c r="B46" s="249"/>
      <c r="C46" s="249"/>
      <c r="D46" s="249"/>
      <c r="E46" s="249"/>
      <c r="F46" s="249"/>
      <c r="G46" s="14">
        <v>39</v>
      </c>
      <c r="H46" s="108">
        <v>0</v>
      </c>
      <c r="I46" s="108">
        <v>0</v>
      </c>
      <c r="J46" s="108">
        <v>0</v>
      </c>
      <c r="K46" s="108">
        <v>0</v>
      </c>
    </row>
    <row r="47" spans="1:11" ht="12.75" customHeight="1" x14ac:dyDescent="0.2">
      <c r="A47" s="249" t="s">
        <v>140</v>
      </c>
      <c r="B47" s="249"/>
      <c r="C47" s="249"/>
      <c r="D47" s="249"/>
      <c r="E47" s="249"/>
      <c r="F47" s="249"/>
      <c r="G47" s="14">
        <v>40</v>
      </c>
      <c r="H47" s="108">
        <v>187763</v>
      </c>
      <c r="I47" s="108">
        <v>187763</v>
      </c>
      <c r="J47" s="108">
        <v>0</v>
      </c>
      <c r="K47" s="108">
        <v>0</v>
      </c>
    </row>
    <row r="48" spans="1:11" ht="12.75" customHeight="1" x14ac:dyDescent="0.2">
      <c r="A48" s="284" t="s">
        <v>361</v>
      </c>
      <c r="B48" s="284"/>
      <c r="C48" s="284"/>
      <c r="D48" s="284"/>
      <c r="E48" s="284"/>
      <c r="F48" s="284"/>
      <c r="G48" s="15">
        <v>41</v>
      </c>
      <c r="H48" s="107">
        <f>SUM(H49:H55)</f>
        <v>160809</v>
      </c>
      <c r="I48" s="107">
        <f>SUM(I49:I55)</f>
        <v>160809</v>
      </c>
      <c r="J48" s="107">
        <f>SUM(J49:J55)</f>
        <v>929914</v>
      </c>
      <c r="K48" s="107">
        <f>SUM(K49:K55)</f>
        <v>929914</v>
      </c>
    </row>
    <row r="49" spans="1:11" ht="25.15" customHeight="1" x14ac:dyDescent="0.2">
      <c r="A49" s="249" t="s">
        <v>141</v>
      </c>
      <c r="B49" s="249"/>
      <c r="C49" s="249"/>
      <c r="D49" s="249"/>
      <c r="E49" s="249"/>
      <c r="F49" s="249"/>
      <c r="G49" s="14">
        <v>42</v>
      </c>
      <c r="H49" s="108">
        <v>1726</v>
      </c>
      <c r="I49" s="108">
        <v>1726</v>
      </c>
      <c r="J49" s="108">
        <v>2557</v>
      </c>
      <c r="K49" s="108">
        <v>2557</v>
      </c>
    </row>
    <row r="50" spans="1:11" ht="12.75" customHeight="1" x14ac:dyDescent="0.2">
      <c r="A50" s="288" t="s">
        <v>142</v>
      </c>
      <c r="B50" s="288"/>
      <c r="C50" s="288"/>
      <c r="D50" s="288"/>
      <c r="E50" s="288"/>
      <c r="F50" s="288"/>
      <c r="G50" s="14">
        <v>43</v>
      </c>
      <c r="H50" s="108">
        <v>0</v>
      </c>
      <c r="I50" s="108">
        <v>0</v>
      </c>
      <c r="J50" s="108">
        <v>0</v>
      </c>
      <c r="K50" s="108">
        <v>0</v>
      </c>
    </row>
    <row r="51" spans="1:11" ht="12.75" customHeight="1" x14ac:dyDescent="0.2">
      <c r="A51" s="288" t="s">
        <v>143</v>
      </c>
      <c r="B51" s="288"/>
      <c r="C51" s="288"/>
      <c r="D51" s="288"/>
      <c r="E51" s="288"/>
      <c r="F51" s="288"/>
      <c r="G51" s="14">
        <v>44</v>
      </c>
      <c r="H51" s="108">
        <v>159083</v>
      </c>
      <c r="I51" s="108">
        <v>159083</v>
      </c>
      <c r="J51" s="108">
        <v>279207</v>
      </c>
      <c r="K51" s="108">
        <v>279207</v>
      </c>
    </row>
    <row r="52" spans="1:11" ht="12.75" customHeight="1" x14ac:dyDescent="0.2">
      <c r="A52" s="288" t="s">
        <v>144</v>
      </c>
      <c r="B52" s="288"/>
      <c r="C52" s="288"/>
      <c r="D52" s="288"/>
      <c r="E52" s="288"/>
      <c r="F52" s="288"/>
      <c r="G52" s="14">
        <v>45</v>
      </c>
      <c r="H52" s="108">
        <v>0</v>
      </c>
      <c r="I52" s="108">
        <v>0</v>
      </c>
      <c r="J52" s="108">
        <v>0</v>
      </c>
      <c r="K52" s="108">
        <v>0</v>
      </c>
    </row>
    <row r="53" spans="1:11" ht="12.75" customHeight="1" x14ac:dyDescent="0.2">
      <c r="A53" s="288" t="s">
        <v>145</v>
      </c>
      <c r="B53" s="288"/>
      <c r="C53" s="288"/>
      <c r="D53" s="288"/>
      <c r="E53" s="288"/>
      <c r="F53" s="288"/>
      <c r="G53" s="14">
        <v>46</v>
      </c>
      <c r="H53" s="108">
        <v>0</v>
      </c>
      <c r="I53" s="108">
        <v>0</v>
      </c>
      <c r="J53" s="108">
        <v>0</v>
      </c>
      <c r="K53" s="108">
        <v>0</v>
      </c>
    </row>
    <row r="54" spans="1:11" ht="12.75" customHeight="1" x14ac:dyDescent="0.2">
      <c r="A54" s="288" t="s">
        <v>146</v>
      </c>
      <c r="B54" s="288"/>
      <c r="C54" s="288"/>
      <c r="D54" s="288"/>
      <c r="E54" s="288"/>
      <c r="F54" s="288"/>
      <c r="G54" s="14">
        <v>47</v>
      </c>
      <c r="H54" s="108">
        <v>0</v>
      </c>
      <c r="I54" s="108">
        <v>0</v>
      </c>
      <c r="J54" s="108">
        <v>0</v>
      </c>
      <c r="K54" s="108">
        <v>0</v>
      </c>
    </row>
    <row r="55" spans="1:11" ht="12.75" customHeight="1" x14ac:dyDescent="0.2">
      <c r="A55" s="288" t="s">
        <v>147</v>
      </c>
      <c r="B55" s="288"/>
      <c r="C55" s="288"/>
      <c r="D55" s="288"/>
      <c r="E55" s="288"/>
      <c r="F55" s="288"/>
      <c r="G55" s="14">
        <v>48</v>
      </c>
      <c r="H55" s="108">
        <v>0</v>
      </c>
      <c r="I55" s="108">
        <v>0</v>
      </c>
      <c r="J55" s="108">
        <v>648150</v>
      </c>
      <c r="K55" s="108">
        <v>648150</v>
      </c>
    </row>
    <row r="56" spans="1:11" ht="22.15" customHeight="1" x14ac:dyDescent="0.2">
      <c r="A56" s="290" t="s">
        <v>148</v>
      </c>
      <c r="B56" s="290"/>
      <c r="C56" s="290"/>
      <c r="D56" s="290"/>
      <c r="E56" s="290"/>
      <c r="F56" s="290"/>
      <c r="G56" s="14">
        <v>49</v>
      </c>
      <c r="H56" s="108">
        <v>0</v>
      </c>
      <c r="I56" s="108">
        <v>0</v>
      </c>
      <c r="J56" s="108">
        <v>0</v>
      </c>
      <c r="K56" s="108">
        <v>0</v>
      </c>
    </row>
    <row r="57" spans="1:11" ht="12.75" customHeight="1" x14ac:dyDescent="0.2">
      <c r="A57" s="290" t="s">
        <v>149</v>
      </c>
      <c r="B57" s="290"/>
      <c r="C57" s="290"/>
      <c r="D57" s="290"/>
      <c r="E57" s="290"/>
      <c r="F57" s="290"/>
      <c r="G57" s="14">
        <v>50</v>
      </c>
      <c r="H57" s="108">
        <v>0</v>
      </c>
      <c r="I57" s="108">
        <v>0</v>
      </c>
      <c r="J57" s="108">
        <v>0</v>
      </c>
      <c r="K57" s="108">
        <v>0</v>
      </c>
    </row>
    <row r="58" spans="1:11" ht="24.6" customHeight="1" x14ac:dyDescent="0.2">
      <c r="A58" s="290" t="s">
        <v>150</v>
      </c>
      <c r="B58" s="290"/>
      <c r="C58" s="290"/>
      <c r="D58" s="290"/>
      <c r="E58" s="290"/>
      <c r="F58" s="290"/>
      <c r="G58" s="14">
        <v>51</v>
      </c>
      <c r="H58" s="108">
        <v>0</v>
      </c>
      <c r="I58" s="108">
        <v>0</v>
      </c>
      <c r="J58" s="108">
        <v>0</v>
      </c>
      <c r="K58" s="108">
        <v>0</v>
      </c>
    </row>
    <row r="59" spans="1:11" ht="12.75" customHeight="1" x14ac:dyDescent="0.2">
      <c r="A59" s="290" t="s">
        <v>151</v>
      </c>
      <c r="B59" s="290"/>
      <c r="C59" s="290"/>
      <c r="D59" s="290"/>
      <c r="E59" s="290"/>
      <c r="F59" s="290"/>
      <c r="G59" s="14">
        <v>52</v>
      </c>
      <c r="H59" s="108">
        <v>0</v>
      </c>
      <c r="I59" s="108">
        <v>0</v>
      </c>
      <c r="J59" s="108">
        <v>0</v>
      </c>
      <c r="K59" s="108">
        <v>0</v>
      </c>
    </row>
    <row r="60" spans="1:11" ht="12.75" customHeight="1" x14ac:dyDescent="0.2">
      <c r="A60" s="284" t="s">
        <v>362</v>
      </c>
      <c r="B60" s="284"/>
      <c r="C60" s="284"/>
      <c r="D60" s="284"/>
      <c r="E60" s="284"/>
      <c r="F60" s="284"/>
      <c r="G60" s="15">
        <v>53</v>
      </c>
      <c r="H60" s="107">
        <f>H8+H37+H56+H57</f>
        <v>339643398</v>
      </c>
      <c r="I60" s="107">
        <f t="shared" ref="I60:K60" si="0">I8+I37+I56+I57</f>
        <v>339643398</v>
      </c>
      <c r="J60" s="107">
        <f t="shared" si="0"/>
        <v>412449573</v>
      </c>
      <c r="K60" s="107">
        <f t="shared" si="0"/>
        <v>412449573</v>
      </c>
    </row>
    <row r="61" spans="1:11" ht="12.75" customHeight="1" x14ac:dyDescent="0.2">
      <c r="A61" s="284" t="s">
        <v>363</v>
      </c>
      <c r="B61" s="284"/>
      <c r="C61" s="284"/>
      <c r="D61" s="284"/>
      <c r="E61" s="284"/>
      <c r="F61" s="284"/>
      <c r="G61" s="15">
        <v>54</v>
      </c>
      <c r="H61" s="107">
        <f>H14+H48+H58+H59</f>
        <v>300078459</v>
      </c>
      <c r="I61" s="107">
        <f t="shared" ref="I61:K61" si="1">I14+I48+I58+I59</f>
        <v>300078459</v>
      </c>
      <c r="J61" s="107">
        <f t="shared" si="1"/>
        <v>354761878</v>
      </c>
      <c r="K61" s="107">
        <f t="shared" si="1"/>
        <v>354761878</v>
      </c>
    </row>
    <row r="62" spans="1:11" ht="12.75" customHeight="1" x14ac:dyDescent="0.2">
      <c r="A62" s="284" t="s">
        <v>364</v>
      </c>
      <c r="B62" s="284"/>
      <c r="C62" s="284"/>
      <c r="D62" s="284"/>
      <c r="E62" s="284"/>
      <c r="F62" s="284"/>
      <c r="G62" s="15">
        <v>55</v>
      </c>
      <c r="H62" s="107">
        <f>H60-H61</f>
        <v>39564939</v>
      </c>
      <c r="I62" s="107">
        <f t="shared" ref="I62:K62" si="2">I60-I61</f>
        <v>39564939</v>
      </c>
      <c r="J62" s="107">
        <f t="shared" si="2"/>
        <v>57687695</v>
      </c>
      <c r="K62" s="107">
        <f t="shared" si="2"/>
        <v>57687695</v>
      </c>
    </row>
    <row r="63" spans="1:11" ht="12.75" customHeight="1" x14ac:dyDescent="0.2">
      <c r="A63" s="289" t="s">
        <v>365</v>
      </c>
      <c r="B63" s="289"/>
      <c r="C63" s="289"/>
      <c r="D63" s="289"/>
      <c r="E63" s="289"/>
      <c r="F63" s="289"/>
      <c r="G63" s="15">
        <v>56</v>
      </c>
      <c r="H63" s="107">
        <f>+IF((H60-H61)&gt;0,(H60-H61),0)</f>
        <v>39564939</v>
      </c>
      <c r="I63" s="107">
        <f t="shared" ref="I63:K63" si="3">+IF((I60-I61)&gt;0,(I60-I61),0)</f>
        <v>39564939</v>
      </c>
      <c r="J63" s="107">
        <f t="shared" si="3"/>
        <v>57687695</v>
      </c>
      <c r="K63" s="107">
        <f t="shared" si="3"/>
        <v>57687695</v>
      </c>
    </row>
    <row r="64" spans="1:11" ht="12.75" customHeight="1" x14ac:dyDescent="0.2">
      <c r="A64" s="289" t="s">
        <v>366</v>
      </c>
      <c r="B64" s="289"/>
      <c r="C64" s="289"/>
      <c r="D64" s="289"/>
      <c r="E64" s="289"/>
      <c r="F64" s="289"/>
      <c r="G64" s="15">
        <v>57</v>
      </c>
      <c r="H64" s="107">
        <f>+IF((H60-H61)&lt;0,(H60-H61),0)</f>
        <v>0</v>
      </c>
      <c r="I64" s="107">
        <f t="shared" ref="I64:K64" si="4">+IF((I60-I61)&lt;0,(I60-I61),0)</f>
        <v>0</v>
      </c>
      <c r="J64" s="107">
        <f t="shared" si="4"/>
        <v>0</v>
      </c>
      <c r="K64" s="107">
        <f t="shared" si="4"/>
        <v>0</v>
      </c>
    </row>
    <row r="65" spans="1:11" ht="12.75" customHeight="1" x14ac:dyDescent="0.2">
      <c r="A65" s="290" t="s">
        <v>111</v>
      </c>
      <c r="B65" s="290"/>
      <c r="C65" s="290"/>
      <c r="D65" s="290"/>
      <c r="E65" s="290"/>
      <c r="F65" s="290"/>
      <c r="G65" s="14">
        <v>58</v>
      </c>
      <c r="H65" s="108">
        <v>5871689</v>
      </c>
      <c r="I65" s="108">
        <v>5871689</v>
      </c>
      <c r="J65" s="108">
        <v>8883785</v>
      </c>
      <c r="K65" s="108">
        <v>8883785</v>
      </c>
    </row>
    <row r="66" spans="1:11" ht="12.75" customHeight="1" x14ac:dyDescent="0.2">
      <c r="A66" s="284" t="s">
        <v>367</v>
      </c>
      <c r="B66" s="284"/>
      <c r="C66" s="284"/>
      <c r="D66" s="284"/>
      <c r="E66" s="284"/>
      <c r="F66" s="284"/>
      <c r="G66" s="15">
        <v>59</v>
      </c>
      <c r="H66" s="107">
        <f>H62-H65</f>
        <v>33693250</v>
      </c>
      <c r="I66" s="107">
        <f t="shared" ref="I66:K66" si="5">I62-I65</f>
        <v>33693250</v>
      </c>
      <c r="J66" s="107">
        <f t="shared" si="5"/>
        <v>48803910</v>
      </c>
      <c r="K66" s="107">
        <f t="shared" si="5"/>
        <v>48803910</v>
      </c>
    </row>
    <row r="67" spans="1:11" ht="12.75" customHeight="1" x14ac:dyDescent="0.2">
      <c r="A67" s="289" t="s">
        <v>368</v>
      </c>
      <c r="B67" s="289"/>
      <c r="C67" s="289"/>
      <c r="D67" s="289"/>
      <c r="E67" s="289"/>
      <c r="F67" s="289"/>
      <c r="G67" s="15">
        <v>60</v>
      </c>
      <c r="H67" s="107">
        <f>+IF((H62-H65)&gt;0,(H62-H65),0)</f>
        <v>33693250</v>
      </c>
      <c r="I67" s="107">
        <f t="shared" ref="I67:K67" si="6">+IF((I62-I65)&gt;0,(I62-I65),0)</f>
        <v>33693250</v>
      </c>
      <c r="J67" s="107">
        <f t="shared" si="6"/>
        <v>48803910</v>
      </c>
      <c r="K67" s="107">
        <f t="shared" si="6"/>
        <v>48803910</v>
      </c>
    </row>
    <row r="68" spans="1:11" ht="12.75" customHeight="1" x14ac:dyDescent="0.2">
      <c r="A68" s="289" t="s">
        <v>369</v>
      </c>
      <c r="B68" s="289"/>
      <c r="C68" s="289"/>
      <c r="D68" s="289"/>
      <c r="E68" s="289"/>
      <c r="F68" s="289"/>
      <c r="G68" s="15">
        <v>61</v>
      </c>
      <c r="H68" s="107">
        <f>+IF((H62-H65)&lt;0,(H62-H65),0)</f>
        <v>0</v>
      </c>
      <c r="I68" s="107">
        <f t="shared" ref="I68:K68" si="7">+IF((I62-I65)&lt;0,(I62-I65),0)</f>
        <v>0</v>
      </c>
      <c r="J68" s="107">
        <f t="shared" si="7"/>
        <v>0</v>
      </c>
      <c r="K68" s="107">
        <f t="shared" si="7"/>
        <v>0</v>
      </c>
    </row>
    <row r="69" spans="1:11" x14ac:dyDescent="0.2">
      <c r="A69" s="291" t="s">
        <v>152</v>
      </c>
      <c r="B69" s="291"/>
      <c r="C69" s="291"/>
      <c r="D69" s="291"/>
      <c r="E69" s="291"/>
      <c r="F69" s="291"/>
      <c r="G69" s="292"/>
      <c r="H69" s="292"/>
      <c r="I69" s="292"/>
      <c r="J69" s="293"/>
      <c r="K69" s="293"/>
    </row>
    <row r="70" spans="1:11" ht="22.15" customHeight="1" x14ac:dyDescent="0.2">
      <c r="A70" s="284" t="s">
        <v>370</v>
      </c>
      <c r="B70" s="284"/>
      <c r="C70" s="284"/>
      <c r="D70" s="284"/>
      <c r="E70" s="284"/>
      <c r="F70" s="284"/>
      <c r="G70" s="15">
        <v>62</v>
      </c>
      <c r="H70" s="107">
        <f>H71-H72</f>
        <v>0</v>
      </c>
      <c r="I70" s="107">
        <f>I71-I72</f>
        <v>0</v>
      </c>
      <c r="J70" s="107">
        <f>J71-J72</f>
        <v>0</v>
      </c>
      <c r="K70" s="107">
        <f>K71-K72</f>
        <v>0</v>
      </c>
    </row>
    <row r="71" spans="1:11" ht="12.75" customHeight="1" x14ac:dyDescent="0.2">
      <c r="A71" s="288" t="s">
        <v>153</v>
      </c>
      <c r="B71" s="288"/>
      <c r="C71" s="288"/>
      <c r="D71" s="288"/>
      <c r="E71" s="288"/>
      <c r="F71" s="288"/>
      <c r="G71" s="14">
        <v>63</v>
      </c>
      <c r="H71" s="108">
        <v>0</v>
      </c>
      <c r="I71" s="108">
        <v>0</v>
      </c>
      <c r="J71" s="108">
        <v>0</v>
      </c>
      <c r="K71" s="108">
        <v>0</v>
      </c>
    </row>
    <row r="72" spans="1:11" ht="12.75" customHeight="1" x14ac:dyDescent="0.2">
      <c r="A72" s="288" t="s">
        <v>154</v>
      </c>
      <c r="B72" s="288"/>
      <c r="C72" s="288"/>
      <c r="D72" s="288"/>
      <c r="E72" s="288"/>
      <c r="F72" s="288"/>
      <c r="G72" s="14">
        <v>64</v>
      </c>
      <c r="H72" s="108">
        <v>0</v>
      </c>
      <c r="I72" s="108">
        <v>0</v>
      </c>
      <c r="J72" s="108">
        <v>0</v>
      </c>
      <c r="K72" s="108">
        <v>0</v>
      </c>
    </row>
    <row r="73" spans="1:11" ht="12.75" customHeight="1" x14ac:dyDescent="0.2">
      <c r="A73" s="290" t="s">
        <v>155</v>
      </c>
      <c r="B73" s="290"/>
      <c r="C73" s="290"/>
      <c r="D73" s="290"/>
      <c r="E73" s="290"/>
      <c r="F73" s="290"/>
      <c r="G73" s="14">
        <v>65</v>
      </c>
      <c r="H73" s="108">
        <v>0</v>
      </c>
      <c r="I73" s="108">
        <v>0</v>
      </c>
      <c r="J73" s="108">
        <v>0</v>
      </c>
      <c r="K73" s="108">
        <v>0</v>
      </c>
    </row>
    <row r="74" spans="1:11" ht="12.75" customHeight="1" x14ac:dyDescent="0.2">
      <c r="A74" s="289" t="s">
        <v>371</v>
      </c>
      <c r="B74" s="289"/>
      <c r="C74" s="289"/>
      <c r="D74" s="289"/>
      <c r="E74" s="289"/>
      <c r="F74" s="289"/>
      <c r="G74" s="15">
        <v>66</v>
      </c>
      <c r="H74" s="130">
        <v>0</v>
      </c>
      <c r="I74" s="130">
        <v>0</v>
      </c>
      <c r="J74" s="130">
        <v>0</v>
      </c>
      <c r="K74" s="130">
        <v>0</v>
      </c>
    </row>
    <row r="75" spans="1:11" ht="12.75" customHeight="1" x14ac:dyDescent="0.2">
      <c r="A75" s="289" t="s">
        <v>372</v>
      </c>
      <c r="B75" s="289"/>
      <c r="C75" s="289"/>
      <c r="D75" s="289"/>
      <c r="E75" s="289"/>
      <c r="F75" s="289"/>
      <c r="G75" s="15">
        <v>67</v>
      </c>
      <c r="H75" s="130">
        <v>0</v>
      </c>
      <c r="I75" s="130">
        <v>0</v>
      </c>
      <c r="J75" s="130">
        <v>0</v>
      </c>
      <c r="K75" s="130">
        <v>0</v>
      </c>
    </row>
    <row r="76" spans="1:11" x14ac:dyDescent="0.2">
      <c r="A76" s="291" t="s">
        <v>156</v>
      </c>
      <c r="B76" s="291"/>
      <c r="C76" s="291"/>
      <c r="D76" s="291"/>
      <c r="E76" s="291"/>
      <c r="F76" s="291"/>
      <c r="G76" s="292"/>
      <c r="H76" s="292"/>
      <c r="I76" s="292"/>
      <c r="J76" s="293"/>
      <c r="K76" s="293"/>
    </row>
    <row r="77" spans="1:11" ht="12.75" customHeight="1" x14ac:dyDescent="0.2">
      <c r="A77" s="284" t="s">
        <v>373</v>
      </c>
      <c r="B77" s="284"/>
      <c r="C77" s="284"/>
      <c r="D77" s="284"/>
      <c r="E77" s="284"/>
      <c r="F77" s="284"/>
      <c r="G77" s="15">
        <v>68</v>
      </c>
      <c r="H77" s="130">
        <v>0</v>
      </c>
      <c r="I77" s="130">
        <v>0</v>
      </c>
      <c r="J77" s="130">
        <v>0</v>
      </c>
      <c r="K77" s="130">
        <v>0</v>
      </c>
    </row>
    <row r="78" spans="1:11" ht="12.75" customHeight="1" x14ac:dyDescent="0.2">
      <c r="A78" s="294" t="s">
        <v>374</v>
      </c>
      <c r="B78" s="294"/>
      <c r="C78" s="294"/>
      <c r="D78" s="294"/>
      <c r="E78" s="294"/>
      <c r="F78" s="294"/>
      <c r="G78" s="95">
        <v>69</v>
      </c>
      <c r="H78" s="109">
        <v>0</v>
      </c>
      <c r="I78" s="109">
        <v>0</v>
      </c>
      <c r="J78" s="109">
        <v>0</v>
      </c>
      <c r="K78" s="109">
        <v>0</v>
      </c>
    </row>
    <row r="79" spans="1:11" ht="12.75" customHeight="1" x14ac:dyDescent="0.2">
      <c r="A79" s="294" t="s">
        <v>375</v>
      </c>
      <c r="B79" s="294"/>
      <c r="C79" s="294"/>
      <c r="D79" s="294"/>
      <c r="E79" s="294"/>
      <c r="F79" s="294"/>
      <c r="G79" s="95">
        <v>70</v>
      </c>
      <c r="H79" s="109">
        <v>0</v>
      </c>
      <c r="I79" s="109">
        <v>0</v>
      </c>
      <c r="J79" s="109">
        <v>0</v>
      </c>
      <c r="K79" s="109">
        <v>0</v>
      </c>
    </row>
    <row r="80" spans="1:11" ht="12.75" customHeight="1" x14ac:dyDescent="0.2">
      <c r="A80" s="284" t="s">
        <v>376</v>
      </c>
      <c r="B80" s="284"/>
      <c r="C80" s="284"/>
      <c r="D80" s="284"/>
      <c r="E80" s="284"/>
      <c r="F80" s="284"/>
      <c r="G80" s="15">
        <v>71</v>
      </c>
      <c r="H80" s="130">
        <v>0</v>
      </c>
      <c r="I80" s="130">
        <v>0</v>
      </c>
      <c r="J80" s="130">
        <v>0</v>
      </c>
      <c r="K80" s="130">
        <v>0</v>
      </c>
    </row>
    <row r="81" spans="1:11" ht="12.75" customHeight="1" x14ac:dyDescent="0.2">
      <c r="A81" s="284" t="s">
        <v>377</v>
      </c>
      <c r="B81" s="284"/>
      <c r="C81" s="284"/>
      <c r="D81" s="284"/>
      <c r="E81" s="284"/>
      <c r="F81" s="284"/>
      <c r="G81" s="15">
        <v>72</v>
      </c>
      <c r="H81" s="130">
        <v>0</v>
      </c>
      <c r="I81" s="130">
        <v>0</v>
      </c>
      <c r="J81" s="130">
        <v>0</v>
      </c>
      <c r="K81" s="130">
        <v>0</v>
      </c>
    </row>
    <row r="82" spans="1:11" ht="12.75" customHeight="1" x14ac:dyDescent="0.2">
      <c r="A82" s="289" t="s">
        <v>378</v>
      </c>
      <c r="B82" s="289"/>
      <c r="C82" s="289"/>
      <c r="D82" s="289"/>
      <c r="E82" s="289"/>
      <c r="F82" s="289"/>
      <c r="G82" s="15">
        <v>73</v>
      </c>
      <c r="H82" s="130">
        <v>0</v>
      </c>
      <c r="I82" s="130">
        <v>0</v>
      </c>
      <c r="J82" s="130">
        <v>0</v>
      </c>
      <c r="K82" s="130">
        <v>0</v>
      </c>
    </row>
    <row r="83" spans="1:11" ht="12.75" customHeight="1" x14ac:dyDescent="0.2">
      <c r="A83" s="289" t="s">
        <v>379</v>
      </c>
      <c r="B83" s="289"/>
      <c r="C83" s="289"/>
      <c r="D83" s="289"/>
      <c r="E83" s="289"/>
      <c r="F83" s="289"/>
      <c r="G83" s="15">
        <v>74</v>
      </c>
      <c r="H83" s="130">
        <v>0</v>
      </c>
      <c r="I83" s="130">
        <v>0</v>
      </c>
      <c r="J83" s="130">
        <v>0</v>
      </c>
      <c r="K83" s="130">
        <v>0</v>
      </c>
    </row>
    <row r="84" spans="1:11" x14ac:dyDescent="0.2">
      <c r="A84" s="291" t="s">
        <v>112</v>
      </c>
      <c r="B84" s="291"/>
      <c r="C84" s="291"/>
      <c r="D84" s="291"/>
      <c r="E84" s="291"/>
      <c r="F84" s="291"/>
      <c r="G84" s="292"/>
      <c r="H84" s="292"/>
      <c r="I84" s="292"/>
      <c r="J84" s="293"/>
      <c r="K84" s="293"/>
    </row>
    <row r="85" spans="1:11" ht="12.75" customHeight="1" x14ac:dyDescent="0.2">
      <c r="A85" s="295" t="s">
        <v>380</v>
      </c>
      <c r="B85" s="295"/>
      <c r="C85" s="295"/>
      <c r="D85" s="295"/>
      <c r="E85" s="295"/>
      <c r="F85" s="295"/>
      <c r="G85" s="15">
        <v>75</v>
      </c>
      <c r="H85" s="110">
        <f>H86+H87</f>
        <v>0</v>
      </c>
      <c r="I85" s="110">
        <f>I86+I87</f>
        <v>0</v>
      </c>
      <c r="J85" s="110">
        <f>J86+J87</f>
        <v>0</v>
      </c>
      <c r="K85" s="110">
        <f>K86+K87</f>
        <v>0</v>
      </c>
    </row>
    <row r="86" spans="1:11" ht="12.75" customHeight="1" x14ac:dyDescent="0.2">
      <c r="A86" s="296" t="s">
        <v>157</v>
      </c>
      <c r="B86" s="296"/>
      <c r="C86" s="296"/>
      <c r="D86" s="296"/>
      <c r="E86" s="296"/>
      <c r="F86" s="296"/>
      <c r="G86" s="14">
        <v>76</v>
      </c>
      <c r="H86" s="111">
        <v>0</v>
      </c>
      <c r="I86" s="111">
        <v>0</v>
      </c>
      <c r="J86" s="111">
        <v>0</v>
      </c>
      <c r="K86" s="111">
        <v>0</v>
      </c>
    </row>
    <row r="87" spans="1:11" ht="12.75" customHeight="1" x14ac:dyDescent="0.2">
      <c r="A87" s="296" t="s">
        <v>158</v>
      </c>
      <c r="B87" s="296"/>
      <c r="C87" s="296"/>
      <c r="D87" s="296"/>
      <c r="E87" s="296"/>
      <c r="F87" s="296"/>
      <c r="G87" s="14">
        <v>77</v>
      </c>
      <c r="H87" s="111">
        <v>0</v>
      </c>
      <c r="I87" s="111">
        <v>0</v>
      </c>
      <c r="J87" s="111">
        <v>0</v>
      </c>
      <c r="K87" s="111">
        <v>0</v>
      </c>
    </row>
    <row r="88" spans="1:11" x14ac:dyDescent="0.2">
      <c r="A88" s="297" t="s">
        <v>114</v>
      </c>
      <c r="B88" s="297"/>
      <c r="C88" s="297"/>
      <c r="D88" s="297"/>
      <c r="E88" s="297"/>
      <c r="F88" s="297"/>
      <c r="G88" s="298"/>
      <c r="H88" s="298"/>
      <c r="I88" s="298"/>
      <c r="J88" s="293"/>
      <c r="K88" s="293"/>
    </row>
    <row r="89" spans="1:11" ht="12.75" customHeight="1" x14ac:dyDescent="0.2">
      <c r="A89" s="266" t="s">
        <v>159</v>
      </c>
      <c r="B89" s="266"/>
      <c r="C89" s="266"/>
      <c r="D89" s="266"/>
      <c r="E89" s="266"/>
      <c r="F89" s="266"/>
      <c r="G89" s="14">
        <v>78</v>
      </c>
      <c r="H89" s="111">
        <v>33693250</v>
      </c>
      <c r="I89" s="111">
        <v>33693250</v>
      </c>
      <c r="J89" s="111">
        <v>48803910</v>
      </c>
      <c r="K89" s="111">
        <v>48803910</v>
      </c>
    </row>
    <row r="90" spans="1:11" ht="24" customHeight="1" x14ac:dyDescent="0.2">
      <c r="A90" s="251" t="s">
        <v>436</v>
      </c>
      <c r="B90" s="251"/>
      <c r="C90" s="251"/>
      <c r="D90" s="251"/>
      <c r="E90" s="251"/>
      <c r="F90" s="251"/>
      <c r="G90" s="15">
        <v>79</v>
      </c>
      <c r="H90" s="128">
        <f>H91+H98</f>
        <v>0</v>
      </c>
      <c r="I90" s="128">
        <f>I91+I98</f>
        <v>0</v>
      </c>
      <c r="J90" s="128">
        <f t="shared" ref="J90:K90" si="8">J91+J98</f>
        <v>0</v>
      </c>
      <c r="K90" s="128">
        <f t="shared" si="8"/>
        <v>0</v>
      </c>
    </row>
    <row r="91" spans="1:11" ht="24" customHeight="1" x14ac:dyDescent="0.2">
      <c r="A91" s="299" t="s">
        <v>443</v>
      </c>
      <c r="B91" s="299"/>
      <c r="C91" s="299"/>
      <c r="D91" s="299"/>
      <c r="E91" s="299"/>
      <c r="F91" s="299"/>
      <c r="G91" s="15">
        <v>80</v>
      </c>
      <c r="H91" s="128">
        <f>SUM(H92:H96)</f>
        <v>0</v>
      </c>
      <c r="I91" s="128">
        <f>SUM(I92:I96)</f>
        <v>0</v>
      </c>
      <c r="J91" s="128">
        <f t="shared" ref="J91:K91" si="9">SUM(J92:J96)</f>
        <v>0</v>
      </c>
      <c r="K91" s="128">
        <f t="shared" si="9"/>
        <v>0</v>
      </c>
    </row>
    <row r="92" spans="1:11" ht="25.5" customHeight="1" x14ac:dyDescent="0.2">
      <c r="A92" s="288" t="s">
        <v>381</v>
      </c>
      <c r="B92" s="288"/>
      <c r="C92" s="288"/>
      <c r="D92" s="288"/>
      <c r="E92" s="288"/>
      <c r="F92" s="288"/>
      <c r="G92" s="15">
        <v>81</v>
      </c>
      <c r="H92" s="111">
        <v>0</v>
      </c>
      <c r="I92" s="111">
        <v>0</v>
      </c>
      <c r="J92" s="111">
        <v>0</v>
      </c>
      <c r="K92" s="111">
        <v>0</v>
      </c>
    </row>
    <row r="93" spans="1:11" ht="38.25" customHeight="1" x14ac:dyDescent="0.2">
      <c r="A93" s="288" t="s">
        <v>382</v>
      </c>
      <c r="B93" s="288"/>
      <c r="C93" s="288"/>
      <c r="D93" s="288"/>
      <c r="E93" s="288"/>
      <c r="F93" s="288"/>
      <c r="G93" s="15">
        <v>82</v>
      </c>
      <c r="H93" s="111">
        <v>0</v>
      </c>
      <c r="I93" s="111">
        <v>0</v>
      </c>
      <c r="J93" s="111">
        <v>0</v>
      </c>
      <c r="K93" s="111">
        <v>0</v>
      </c>
    </row>
    <row r="94" spans="1:11" ht="38.25" customHeight="1" x14ac:dyDescent="0.2">
      <c r="A94" s="288" t="s">
        <v>383</v>
      </c>
      <c r="B94" s="288"/>
      <c r="C94" s="288"/>
      <c r="D94" s="288"/>
      <c r="E94" s="288"/>
      <c r="F94" s="288"/>
      <c r="G94" s="15">
        <v>83</v>
      </c>
      <c r="H94" s="111">
        <v>0</v>
      </c>
      <c r="I94" s="111">
        <v>0</v>
      </c>
      <c r="J94" s="111">
        <v>0</v>
      </c>
      <c r="K94" s="111">
        <v>0</v>
      </c>
    </row>
    <row r="95" spans="1:11" x14ac:dyDescent="0.2">
      <c r="A95" s="288" t="s">
        <v>384</v>
      </c>
      <c r="B95" s="288"/>
      <c r="C95" s="288"/>
      <c r="D95" s="288"/>
      <c r="E95" s="288"/>
      <c r="F95" s="288"/>
      <c r="G95" s="15">
        <v>84</v>
      </c>
      <c r="H95" s="111">
        <v>0</v>
      </c>
      <c r="I95" s="111">
        <v>0</v>
      </c>
      <c r="J95" s="111">
        <v>0</v>
      </c>
      <c r="K95" s="111">
        <v>0</v>
      </c>
    </row>
    <row r="96" spans="1:11" x14ac:dyDescent="0.2">
      <c r="A96" s="288" t="s">
        <v>385</v>
      </c>
      <c r="B96" s="288"/>
      <c r="C96" s="288"/>
      <c r="D96" s="288"/>
      <c r="E96" s="288"/>
      <c r="F96" s="288"/>
      <c r="G96" s="15">
        <v>85</v>
      </c>
      <c r="H96" s="111">
        <v>0</v>
      </c>
      <c r="I96" s="111">
        <v>0</v>
      </c>
      <c r="J96" s="111">
        <v>0</v>
      </c>
      <c r="K96" s="111">
        <v>0</v>
      </c>
    </row>
    <row r="97" spans="1:11" ht="26.25" customHeight="1" x14ac:dyDescent="0.2">
      <c r="A97" s="288" t="s">
        <v>386</v>
      </c>
      <c r="B97" s="288"/>
      <c r="C97" s="288"/>
      <c r="D97" s="288"/>
      <c r="E97" s="288"/>
      <c r="F97" s="288"/>
      <c r="G97" s="15">
        <v>86</v>
      </c>
      <c r="H97" s="111">
        <v>0</v>
      </c>
      <c r="I97" s="111">
        <v>0</v>
      </c>
      <c r="J97" s="111">
        <v>0</v>
      </c>
      <c r="K97" s="111">
        <v>0</v>
      </c>
    </row>
    <row r="98" spans="1:11" ht="25.5" customHeight="1" x14ac:dyDescent="0.2">
      <c r="A98" s="299" t="s">
        <v>437</v>
      </c>
      <c r="B98" s="299"/>
      <c r="C98" s="299"/>
      <c r="D98" s="299"/>
      <c r="E98" s="299"/>
      <c r="F98" s="299"/>
      <c r="G98" s="15">
        <v>87</v>
      </c>
      <c r="H98" s="128">
        <f>SUM(H99:H106)</f>
        <v>0</v>
      </c>
      <c r="I98" s="128">
        <f>SUM(I99:I106)</f>
        <v>0</v>
      </c>
      <c r="J98" s="128">
        <f t="shared" ref="J98:K98" si="10">SUM(J99:J106)</f>
        <v>0</v>
      </c>
      <c r="K98" s="128">
        <f t="shared" si="10"/>
        <v>0</v>
      </c>
    </row>
    <row r="99" spans="1:11" x14ac:dyDescent="0.2">
      <c r="A99" s="300" t="s">
        <v>160</v>
      </c>
      <c r="B99" s="300"/>
      <c r="C99" s="300"/>
      <c r="D99" s="300"/>
      <c r="E99" s="300"/>
      <c r="F99" s="300"/>
      <c r="G99" s="14">
        <v>88</v>
      </c>
      <c r="H99" s="111">
        <v>0</v>
      </c>
      <c r="I99" s="111">
        <v>0</v>
      </c>
      <c r="J99" s="111">
        <v>0</v>
      </c>
      <c r="K99" s="111">
        <v>0</v>
      </c>
    </row>
    <row r="100" spans="1:11" ht="36" customHeight="1" x14ac:dyDescent="0.2">
      <c r="A100" s="288" t="s">
        <v>387</v>
      </c>
      <c r="B100" s="288"/>
      <c r="C100" s="288"/>
      <c r="D100" s="288"/>
      <c r="E100" s="288"/>
      <c r="F100" s="288"/>
      <c r="G100" s="14">
        <v>89</v>
      </c>
      <c r="H100" s="111">
        <v>0</v>
      </c>
      <c r="I100" s="111">
        <v>0</v>
      </c>
      <c r="J100" s="111">
        <v>0</v>
      </c>
      <c r="K100" s="111">
        <v>0</v>
      </c>
    </row>
    <row r="101" spans="1:11" ht="22.15" customHeight="1" x14ac:dyDescent="0.2">
      <c r="A101" s="300" t="s">
        <v>161</v>
      </c>
      <c r="B101" s="300"/>
      <c r="C101" s="300"/>
      <c r="D101" s="300"/>
      <c r="E101" s="300"/>
      <c r="F101" s="300"/>
      <c r="G101" s="14">
        <v>90</v>
      </c>
      <c r="H101" s="111">
        <v>0</v>
      </c>
      <c r="I101" s="111">
        <v>0</v>
      </c>
      <c r="J101" s="111">
        <v>0</v>
      </c>
      <c r="K101" s="111">
        <v>0</v>
      </c>
    </row>
    <row r="102" spans="1:11" ht="22.15" customHeight="1" x14ac:dyDescent="0.2">
      <c r="A102" s="300" t="s">
        <v>162</v>
      </c>
      <c r="B102" s="300"/>
      <c r="C102" s="300"/>
      <c r="D102" s="300"/>
      <c r="E102" s="300"/>
      <c r="F102" s="300"/>
      <c r="G102" s="14">
        <v>91</v>
      </c>
      <c r="H102" s="111">
        <v>0</v>
      </c>
      <c r="I102" s="111">
        <v>0</v>
      </c>
      <c r="J102" s="111">
        <v>0</v>
      </c>
      <c r="K102" s="111">
        <v>0</v>
      </c>
    </row>
    <row r="103" spans="1:11" ht="22.15" customHeight="1" x14ac:dyDescent="0.2">
      <c r="A103" s="300" t="s">
        <v>163</v>
      </c>
      <c r="B103" s="300"/>
      <c r="C103" s="300"/>
      <c r="D103" s="300"/>
      <c r="E103" s="300"/>
      <c r="F103" s="300"/>
      <c r="G103" s="14">
        <v>92</v>
      </c>
      <c r="H103" s="111">
        <v>0</v>
      </c>
      <c r="I103" s="111">
        <v>0</v>
      </c>
      <c r="J103" s="111">
        <v>0</v>
      </c>
      <c r="K103" s="111">
        <v>0</v>
      </c>
    </row>
    <row r="104" spans="1:11" ht="12.75" customHeight="1" x14ac:dyDescent="0.2">
      <c r="A104" s="288" t="s">
        <v>388</v>
      </c>
      <c r="B104" s="288"/>
      <c r="C104" s="288"/>
      <c r="D104" s="288"/>
      <c r="E104" s="288"/>
      <c r="F104" s="288"/>
      <c r="G104" s="14">
        <v>93</v>
      </c>
      <c r="H104" s="111">
        <v>0</v>
      </c>
      <c r="I104" s="111">
        <v>0</v>
      </c>
      <c r="J104" s="111">
        <v>0</v>
      </c>
      <c r="K104" s="111">
        <v>0</v>
      </c>
    </row>
    <row r="105" spans="1:11" ht="26.25" customHeight="1" x14ac:dyDescent="0.2">
      <c r="A105" s="288" t="s">
        <v>389</v>
      </c>
      <c r="B105" s="288"/>
      <c r="C105" s="288"/>
      <c r="D105" s="288"/>
      <c r="E105" s="288"/>
      <c r="F105" s="288"/>
      <c r="G105" s="14">
        <v>94</v>
      </c>
      <c r="H105" s="111">
        <v>0</v>
      </c>
      <c r="I105" s="111">
        <v>0</v>
      </c>
      <c r="J105" s="111">
        <v>0</v>
      </c>
      <c r="K105" s="111">
        <v>0</v>
      </c>
    </row>
    <row r="106" spans="1:11" x14ac:dyDescent="0.2">
      <c r="A106" s="288" t="s">
        <v>390</v>
      </c>
      <c r="B106" s="288"/>
      <c r="C106" s="288"/>
      <c r="D106" s="288"/>
      <c r="E106" s="288"/>
      <c r="F106" s="288"/>
      <c r="G106" s="14">
        <v>95</v>
      </c>
      <c r="H106" s="111">
        <v>0</v>
      </c>
      <c r="I106" s="111">
        <v>0</v>
      </c>
      <c r="J106" s="111">
        <v>0</v>
      </c>
      <c r="K106" s="111">
        <v>0</v>
      </c>
    </row>
    <row r="107" spans="1:11" ht="24.75" customHeight="1" x14ac:dyDescent="0.2">
      <c r="A107" s="288" t="s">
        <v>391</v>
      </c>
      <c r="B107" s="288"/>
      <c r="C107" s="288"/>
      <c r="D107" s="288"/>
      <c r="E107" s="288"/>
      <c r="F107" s="288"/>
      <c r="G107" s="14">
        <v>96</v>
      </c>
      <c r="H107" s="111">
        <v>0</v>
      </c>
      <c r="I107" s="111">
        <v>0</v>
      </c>
      <c r="J107" s="111">
        <v>0</v>
      </c>
      <c r="K107" s="111">
        <v>0</v>
      </c>
    </row>
    <row r="108" spans="1:11" ht="22.9" customHeight="1" x14ac:dyDescent="0.2">
      <c r="A108" s="251" t="s">
        <v>438</v>
      </c>
      <c r="B108" s="251"/>
      <c r="C108" s="251"/>
      <c r="D108" s="251"/>
      <c r="E108" s="251"/>
      <c r="F108" s="251"/>
      <c r="G108" s="15">
        <v>97</v>
      </c>
      <c r="H108" s="128">
        <f>H91+H98-H107-H97</f>
        <v>0</v>
      </c>
      <c r="I108" s="128">
        <f>I91+I98-I107-I97</f>
        <v>0</v>
      </c>
      <c r="J108" s="128">
        <f t="shared" ref="J108:K108" si="11">J91+J98-J107-J97</f>
        <v>0</v>
      </c>
      <c r="K108" s="128">
        <f t="shared" si="11"/>
        <v>0</v>
      </c>
    </row>
    <row r="109" spans="1:11" ht="12.75" customHeight="1" x14ac:dyDescent="0.2">
      <c r="A109" s="251" t="s">
        <v>392</v>
      </c>
      <c r="B109" s="251"/>
      <c r="C109" s="251"/>
      <c r="D109" s="251"/>
      <c r="E109" s="251"/>
      <c r="F109" s="251"/>
      <c r="G109" s="15">
        <v>98</v>
      </c>
      <c r="H109" s="110">
        <f>H89+H108</f>
        <v>33693250</v>
      </c>
      <c r="I109" s="110">
        <f>I89+I108</f>
        <v>33693250</v>
      </c>
      <c r="J109" s="110">
        <f t="shared" ref="J109:K109" si="12">J89+J108</f>
        <v>48803910</v>
      </c>
      <c r="K109" s="110">
        <f t="shared" si="12"/>
        <v>48803910</v>
      </c>
    </row>
    <row r="110" spans="1:11" x14ac:dyDescent="0.2">
      <c r="A110" s="291" t="s">
        <v>164</v>
      </c>
      <c r="B110" s="291"/>
      <c r="C110" s="291"/>
      <c r="D110" s="291"/>
      <c r="E110" s="291"/>
      <c r="F110" s="291"/>
      <c r="G110" s="292"/>
      <c r="H110" s="292"/>
      <c r="I110" s="292"/>
      <c r="J110" s="293"/>
      <c r="K110" s="293"/>
    </row>
    <row r="111" spans="1:11" ht="12.75" customHeight="1" x14ac:dyDescent="0.2">
      <c r="A111" s="295" t="s">
        <v>393</v>
      </c>
      <c r="B111" s="295"/>
      <c r="C111" s="295"/>
      <c r="D111" s="295"/>
      <c r="E111" s="295"/>
      <c r="F111" s="295"/>
      <c r="G111" s="15">
        <v>99</v>
      </c>
      <c r="H111" s="110">
        <f>H112+H113</f>
        <v>33693250</v>
      </c>
      <c r="I111" s="110">
        <f>I112+I113</f>
        <v>33693250</v>
      </c>
      <c r="J111" s="110">
        <f>J112+J113</f>
        <v>48803910</v>
      </c>
      <c r="K111" s="110">
        <f>K112+K113</f>
        <v>48803910</v>
      </c>
    </row>
    <row r="112" spans="1:11" ht="12.75" customHeight="1" x14ac:dyDescent="0.2">
      <c r="A112" s="296" t="s">
        <v>113</v>
      </c>
      <c r="B112" s="296"/>
      <c r="C112" s="296"/>
      <c r="D112" s="296"/>
      <c r="E112" s="296"/>
      <c r="F112" s="296"/>
      <c r="G112" s="14">
        <v>100</v>
      </c>
      <c r="H112" s="111">
        <v>33693250</v>
      </c>
      <c r="I112" s="111">
        <v>33693250</v>
      </c>
      <c r="J112" s="111">
        <v>48803910</v>
      </c>
      <c r="K112" s="111">
        <v>48803910</v>
      </c>
    </row>
    <row r="113" spans="1:11" ht="12.75" customHeight="1" x14ac:dyDescent="0.2">
      <c r="A113" s="296" t="s">
        <v>165</v>
      </c>
      <c r="B113" s="296"/>
      <c r="C113" s="296"/>
      <c r="D113" s="296"/>
      <c r="E113" s="296"/>
      <c r="F113" s="296"/>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80" workbookViewId="0">
      <selection sqref="A1:I1"/>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301" t="s">
        <v>166</v>
      </c>
      <c r="B1" s="302"/>
      <c r="C1" s="302"/>
      <c r="D1" s="302"/>
      <c r="E1" s="302"/>
      <c r="F1" s="302"/>
      <c r="G1" s="302"/>
      <c r="H1" s="302"/>
      <c r="I1" s="302"/>
    </row>
    <row r="2" spans="1:9" x14ac:dyDescent="0.2">
      <c r="A2" s="303" t="s">
        <v>540</v>
      </c>
      <c r="B2" s="255"/>
      <c r="C2" s="255"/>
      <c r="D2" s="255"/>
      <c r="E2" s="255"/>
      <c r="F2" s="255"/>
      <c r="G2" s="255"/>
      <c r="H2" s="255"/>
      <c r="I2" s="255"/>
    </row>
    <row r="3" spans="1:9" x14ac:dyDescent="0.2">
      <c r="A3" s="305" t="s">
        <v>282</v>
      </c>
      <c r="B3" s="306"/>
      <c r="C3" s="306"/>
      <c r="D3" s="306"/>
      <c r="E3" s="306"/>
      <c r="F3" s="306"/>
      <c r="G3" s="306"/>
      <c r="H3" s="306"/>
      <c r="I3" s="306"/>
    </row>
    <row r="4" spans="1:9" x14ac:dyDescent="0.2">
      <c r="A4" s="304" t="s">
        <v>463</v>
      </c>
      <c r="B4" s="259"/>
      <c r="C4" s="259"/>
      <c r="D4" s="259"/>
      <c r="E4" s="259"/>
      <c r="F4" s="259"/>
      <c r="G4" s="259"/>
      <c r="H4" s="259"/>
      <c r="I4" s="260"/>
    </row>
    <row r="5" spans="1:9" ht="23.25" x14ac:dyDescent="0.2">
      <c r="A5" s="309" t="s">
        <v>2</v>
      </c>
      <c r="B5" s="264"/>
      <c r="C5" s="264"/>
      <c r="D5" s="264"/>
      <c r="E5" s="264"/>
      <c r="F5" s="264"/>
      <c r="G5" s="119" t="s">
        <v>103</v>
      </c>
      <c r="H5" s="120" t="s">
        <v>302</v>
      </c>
      <c r="I5" s="120" t="s">
        <v>279</v>
      </c>
    </row>
    <row r="6" spans="1:9" x14ac:dyDescent="0.2">
      <c r="A6" s="310">
        <v>1</v>
      </c>
      <c r="B6" s="264"/>
      <c r="C6" s="264"/>
      <c r="D6" s="264"/>
      <c r="E6" s="264"/>
      <c r="F6" s="264"/>
      <c r="G6" s="121">
        <v>2</v>
      </c>
      <c r="H6" s="120" t="s">
        <v>167</v>
      </c>
      <c r="I6" s="120" t="s">
        <v>168</v>
      </c>
    </row>
    <row r="7" spans="1:9" x14ac:dyDescent="0.2">
      <c r="A7" s="311" t="s">
        <v>169</v>
      </c>
      <c r="B7" s="311"/>
      <c r="C7" s="311"/>
      <c r="D7" s="311"/>
      <c r="E7" s="311"/>
      <c r="F7" s="311"/>
      <c r="G7" s="311"/>
      <c r="H7" s="311"/>
      <c r="I7" s="311"/>
    </row>
    <row r="8" spans="1:9" ht="12.75" customHeight="1" x14ac:dyDescent="0.2">
      <c r="A8" s="249" t="s">
        <v>170</v>
      </c>
      <c r="B8" s="249"/>
      <c r="C8" s="249"/>
      <c r="D8" s="249"/>
      <c r="E8" s="249"/>
      <c r="F8" s="249"/>
      <c r="G8" s="122">
        <v>1</v>
      </c>
      <c r="H8" s="123">
        <v>39564939</v>
      </c>
      <c r="I8" s="190">
        <v>57687695</v>
      </c>
    </row>
    <row r="9" spans="1:9" ht="12.75" customHeight="1" x14ac:dyDescent="0.2">
      <c r="A9" s="308" t="s">
        <v>171</v>
      </c>
      <c r="B9" s="308"/>
      <c r="C9" s="308"/>
      <c r="D9" s="308"/>
      <c r="E9" s="308"/>
      <c r="F9" s="308"/>
      <c r="G9" s="124">
        <v>2</v>
      </c>
      <c r="H9" s="125">
        <f>H10+H11+H12+H13+H14+H15+H16+H17</f>
        <v>8823191</v>
      </c>
      <c r="I9" s="125">
        <f>I10+I11+I12+I13+I14+I15+I16+I17</f>
        <v>10885621</v>
      </c>
    </row>
    <row r="10" spans="1:9" ht="12.75" customHeight="1" x14ac:dyDescent="0.2">
      <c r="A10" s="285" t="s">
        <v>172</v>
      </c>
      <c r="B10" s="285"/>
      <c r="C10" s="285"/>
      <c r="D10" s="285"/>
      <c r="E10" s="285"/>
      <c r="F10" s="285"/>
      <c r="G10" s="122">
        <v>3</v>
      </c>
      <c r="H10" s="123">
        <v>11451765</v>
      </c>
      <c r="I10" s="123">
        <v>10012561</v>
      </c>
    </row>
    <row r="11" spans="1:9" ht="22.15" customHeight="1" x14ac:dyDescent="0.2">
      <c r="A11" s="285" t="s">
        <v>173</v>
      </c>
      <c r="B11" s="285"/>
      <c r="C11" s="285"/>
      <c r="D11" s="285"/>
      <c r="E11" s="285"/>
      <c r="F11" s="285"/>
      <c r="G11" s="122">
        <v>4</v>
      </c>
      <c r="H11" s="123">
        <v>-39856</v>
      </c>
      <c r="I11" s="123">
        <v>-136895</v>
      </c>
    </row>
    <row r="12" spans="1:9" ht="23.45" customHeight="1" x14ac:dyDescent="0.2">
      <c r="A12" s="285" t="s">
        <v>174</v>
      </c>
      <c r="B12" s="285"/>
      <c r="C12" s="285"/>
      <c r="D12" s="285"/>
      <c r="E12" s="285"/>
      <c r="F12" s="285"/>
      <c r="G12" s="122">
        <v>5</v>
      </c>
      <c r="H12" s="123">
        <v>-187763</v>
      </c>
      <c r="I12" s="123">
        <v>648150</v>
      </c>
    </row>
    <row r="13" spans="1:9" ht="12.75" customHeight="1" x14ac:dyDescent="0.2">
      <c r="A13" s="285" t="s">
        <v>175</v>
      </c>
      <c r="B13" s="285"/>
      <c r="C13" s="285"/>
      <c r="D13" s="285"/>
      <c r="E13" s="285"/>
      <c r="F13" s="285"/>
      <c r="G13" s="122">
        <v>6</v>
      </c>
      <c r="H13" s="123">
        <v>-370293</v>
      </c>
      <c r="I13" s="123">
        <v>-353057</v>
      </c>
    </row>
    <row r="14" spans="1:9" ht="12.75" customHeight="1" x14ac:dyDescent="0.2">
      <c r="A14" s="285" t="s">
        <v>176</v>
      </c>
      <c r="B14" s="285"/>
      <c r="C14" s="285"/>
      <c r="D14" s="285"/>
      <c r="E14" s="285"/>
      <c r="F14" s="285"/>
      <c r="G14" s="122">
        <v>7</v>
      </c>
      <c r="H14" s="123">
        <v>159083</v>
      </c>
      <c r="I14" s="123">
        <v>279207</v>
      </c>
    </row>
    <row r="15" spans="1:9" ht="12.75" customHeight="1" x14ac:dyDescent="0.2">
      <c r="A15" s="285" t="s">
        <v>177</v>
      </c>
      <c r="B15" s="285"/>
      <c r="C15" s="285"/>
      <c r="D15" s="285"/>
      <c r="E15" s="285"/>
      <c r="F15" s="285"/>
      <c r="G15" s="122">
        <v>8</v>
      </c>
      <c r="H15" s="123">
        <v>0</v>
      </c>
      <c r="I15" s="123">
        <v>0</v>
      </c>
    </row>
    <row r="16" spans="1:9" ht="12.75" customHeight="1" x14ac:dyDescent="0.2">
      <c r="A16" s="285" t="s">
        <v>178</v>
      </c>
      <c r="B16" s="285"/>
      <c r="C16" s="285"/>
      <c r="D16" s="285"/>
      <c r="E16" s="285"/>
      <c r="F16" s="285"/>
      <c r="G16" s="122">
        <v>9</v>
      </c>
      <c r="H16" s="123">
        <v>-2658942</v>
      </c>
      <c r="I16" s="123">
        <v>-1490565</v>
      </c>
    </row>
    <row r="17" spans="1:9" ht="25.15" customHeight="1" x14ac:dyDescent="0.2">
      <c r="A17" s="285" t="s">
        <v>179</v>
      </c>
      <c r="B17" s="285"/>
      <c r="C17" s="285"/>
      <c r="D17" s="285"/>
      <c r="E17" s="285"/>
      <c r="F17" s="285"/>
      <c r="G17" s="122">
        <v>10</v>
      </c>
      <c r="H17" s="123">
        <v>469197</v>
      </c>
      <c r="I17" s="123">
        <v>1926220</v>
      </c>
    </row>
    <row r="18" spans="1:9" ht="28.15" customHeight="1" x14ac:dyDescent="0.2">
      <c r="A18" s="307" t="s">
        <v>307</v>
      </c>
      <c r="B18" s="307"/>
      <c r="C18" s="307"/>
      <c r="D18" s="307"/>
      <c r="E18" s="307"/>
      <c r="F18" s="307"/>
      <c r="G18" s="124">
        <v>11</v>
      </c>
      <c r="H18" s="125">
        <f>H8+H9</f>
        <v>48388130</v>
      </c>
      <c r="I18" s="125">
        <f>I8+I9</f>
        <v>68573316</v>
      </c>
    </row>
    <row r="19" spans="1:9" ht="12.75" customHeight="1" x14ac:dyDescent="0.2">
      <c r="A19" s="308" t="s">
        <v>180</v>
      </c>
      <c r="B19" s="308"/>
      <c r="C19" s="308"/>
      <c r="D19" s="308"/>
      <c r="E19" s="308"/>
      <c r="F19" s="308"/>
      <c r="G19" s="124">
        <v>12</v>
      </c>
      <c r="H19" s="125">
        <f>H20+H21+H22+H23</f>
        <v>-36936344</v>
      </c>
      <c r="I19" s="125">
        <f>I20+I21+I22+I23</f>
        <v>-95633382</v>
      </c>
    </row>
    <row r="20" spans="1:9" ht="12.75" customHeight="1" x14ac:dyDescent="0.2">
      <c r="A20" s="285" t="s">
        <v>181</v>
      </c>
      <c r="B20" s="285"/>
      <c r="C20" s="285"/>
      <c r="D20" s="285"/>
      <c r="E20" s="285"/>
      <c r="F20" s="285"/>
      <c r="G20" s="122">
        <v>13</v>
      </c>
      <c r="H20" s="123">
        <v>17372216</v>
      </c>
      <c r="I20" s="123">
        <v>-13409422</v>
      </c>
    </row>
    <row r="21" spans="1:9" ht="12.75" customHeight="1" x14ac:dyDescent="0.2">
      <c r="A21" s="285" t="s">
        <v>182</v>
      </c>
      <c r="B21" s="285"/>
      <c r="C21" s="285"/>
      <c r="D21" s="285"/>
      <c r="E21" s="285"/>
      <c r="F21" s="285"/>
      <c r="G21" s="122">
        <v>14</v>
      </c>
      <c r="H21" s="123">
        <v>-38279237</v>
      </c>
      <c r="I21" s="123">
        <v>-64995730</v>
      </c>
    </row>
    <row r="22" spans="1:9" ht="12.75" customHeight="1" x14ac:dyDescent="0.2">
      <c r="A22" s="285" t="s">
        <v>183</v>
      </c>
      <c r="B22" s="285"/>
      <c r="C22" s="285"/>
      <c r="D22" s="285"/>
      <c r="E22" s="285"/>
      <c r="F22" s="285"/>
      <c r="G22" s="122">
        <v>15</v>
      </c>
      <c r="H22" s="123">
        <v>-11724611</v>
      </c>
      <c r="I22" s="123">
        <v>-14063177</v>
      </c>
    </row>
    <row r="23" spans="1:9" ht="12.75" customHeight="1" x14ac:dyDescent="0.2">
      <c r="A23" s="285" t="s">
        <v>184</v>
      </c>
      <c r="B23" s="285"/>
      <c r="C23" s="285"/>
      <c r="D23" s="285"/>
      <c r="E23" s="285"/>
      <c r="F23" s="285"/>
      <c r="G23" s="122">
        <v>16</v>
      </c>
      <c r="H23" s="123">
        <v>-4304712</v>
      </c>
      <c r="I23" s="123">
        <v>-3165053</v>
      </c>
    </row>
    <row r="24" spans="1:9" ht="12.75" customHeight="1" x14ac:dyDescent="0.2">
      <c r="A24" s="307" t="s">
        <v>185</v>
      </c>
      <c r="B24" s="307"/>
      <c r="C24" s="307"/>
      <c r="D24" s="307"/>
      <c r="E24" s="307"/>
      <c r="F24" s="307"/>
      <c r="G24" s="124">
        <v>17</v>
      </c>
      <c r="H24" s="125">
        <f>H18+H19</f>
        <v>11451786</v>
      </c>
      <c r="I24" s="125">
        <f>I18+I19</f>
        <v>-27060066</v>
      </c>
    </row>
    <row r="25" spans="1:9" ht="12.75" customHeight="1" x14ac:dyDescent="0.2">
      <c r="A25" s="249" t="s">
        <v>186</v>
      </c>
      <c r="B25" s="249"/>
      <c r="C25" s="249"/>
      <c r="D25" s="249"/>
      <c r="E25" s="249"/>
      <c r="F25" s="249"/>
      <c r="G25" s="122">
        <v>18</v>
      </c>
      <c r="H25" s="123">
        <v>-452066</v>
      </c>
      <c r="I25" s="123">
        <v>-281280</v>
      </c>
    </row>
    <row r="26" spans="1:9" ht="12.75" customHeight="1" x14ac:dyDescent="0.2">
      <c r="A26" s="249" t="s">
        <v>187</v>
      </c>
      <c r="B26" s="249"/>
      <c r="C26" s="249"/>
      <c r="D26" s="249"/>
      <c r="E26" s="249"/>
      <c r="F26" s="249"/>
      <c r="G26" s="122">
        <v>19</v>
      </c>
      <c r="H26" s="123">
        <v>0</v>
      </c>
      <c r="I26" s="123">
        <v>0</v>
      </c>
    </row>
    <row r="27" spans="1:9" ht="25.9" customHeight="1" x14ac:dyDescent="0.2">
      <c r="A27" s="312" t="s">
        <v>188</v>
      </c>
      <c r="B27" s="312"/>
      <c r="C27" s="312"/>
      <c r="D27" s="312"/>
      <c r="E27" s="312"/>
      <c r="F27" s="312"/>
      <c r="G27" s="124">
        <v>20</v>
      </c>
      <c r="H27" s="125">
        <f>H24+H25+H26</f>
        <v>10999720</v>
      </c>
      <c r="I27" s="125">
        <f>I24+I25+I26</f>
        <v>-27341346</v>
      </c>
    </row>
    <row r="28" spans="1:9" x14ac:dyDescent="0.2">
      <c r="A28" s="311" t="s">
        <v>189</v>
      </c>
      <c r="B28" s="311"/>
      <c r="C28" s="311"/>
      <c r="D28" s="311"/>
      <c r="E28" s="311"/>
      <c r="F28" s="311"/>
      <c r="G28" s="311"/>
      <c r="H28" s="311"/>
      <c r="I28" s="311"/>
    </row>
    <row r="29" spans="1:9" ht="30.6" customHeight="1" x14ac:dyDescent="0.2">
      <c r="A29" s="249" t="s">
        <v>190</v>
      </c>
      <c r="B29" s="249"/>
      <c r="C29" s="249"/>
      <c r="D29" s="249"/>
      <c r="E29" s="249"/>
      <c r="F29" s="249"/>
      <c r="G29" s="122">
        <v>21</v>
      </c>
      <c r="H29" s="126">
        <v>15362</v>
      </c>
      <c r="I29" s="126">
        <v>85074</v>
      </c>
    </row>
    <row r="30" spans="1:9" ht="12.75" customHeight="1" x14ac:dyDescent="0.2">
      <c r="A30" s="249" t="s">
        <v>191</v>
      </c>
      <c r="B30" s="249"/>
      <c r="C30" s="249"/>
      <c r="D30" s="249"/>
      <c r="E30" s="249"/>
      <c r="F30" s="249"/>
      <c r="G30" s="122">
        <v>22</v>
      </c>
      <c r="H30" s="126">
        <v>2663</v>
      </c>
      <c r="I30" s="126">
        <v>0</v>
      </c>
    </row>
    <row r="31" spans="1:9" ht="12.75" customHeight="1" x14ac:dyDescent="0.2">
      <c r="A31" s="249" t="s">
        <v>192</v>
      </c>
      <c r="B31" s="249"/>
      <c r="C31" s="249"/>
      <c r="D31" s="249"/>
      <c r="E31" s="249"/>
      <c r="F31" s="249"/>
      <c r="G31" s="122">
        <v>23</v>
      </c>
      <c r="H31" s="126">
        <v>361734</v>
      </c>
      <c r="I31" s="126">
        <v>327438</v>
      </c>
    </row>
    <row r="32" spans="1:9" ht="12.75" customHeight="1" x14ac:dyDescent="0.2">
      <c r="A32" s="249" t="s">
        <v>193</v>
      </c>
      <c r="B32" s="249"/>
      <c r="C32" s="249"/>
      <c r="D32" s="249"/>
      <c r="E32" s="249"/>
      <c r="F32" s="249"/>
      <c r="G32" s="122">
        <v>24</v>
      </c>
      <c r="H32" s="126">
        <v>0</v>
      </c>
      <c r="I32" s="126">
        <v>0</v>
      </c>
    </row>
    <row r="33" spans="1:9" ht="12.75" customHeight="1" x14ac:dyDescent="0.2">
      <c r="A33" s="249" t="s">
        <v>194</v>
      </c>
      <c r="B33" s="249"/>
      <c r="C33" s="249"/>
      <c r="D33" s="249"/>
      <c r="E33" s="249"/>
      <c r="F33" s="249"/>
      <c r="G33" s="122">
        <v>25</v>
      </c>
      <c r="H33" s="126">
        <v>0</v>
      </c>
      <c r="I33" s="126">
        <v>722721</v>
      </c>
    </row>
    <row r="34" spans="1:9" ht="12.75" customHeight="1" x14ac:dyDescent="0.2">
      <c r="A34" s="249" t="s">
        <v>195</v>
      </c>
      <c r="B34" s="249"/>
      <c r="C34" s="249"/>
      <c r="D34" s="249"/>
      <c r="E34" s="249"/>
      <c r="F34" s="249"/>
      <c r="G34" s="122">
        <v>26</v>
      </c>
      <c r="H34" s="126">
        <v>1240573</v>
      </c>
      <c r="I34" s="126">
        <v>0</v>
      </c>
    </row>
    <row r="35" spans="1:9" ht="26.45" customHeight="1" x14ac:dyDescent="0.2">
      <c r="A35" s="307" t="s">
        <v>196</v>
      </c>
      <c r="B35" s="307"/>
      <c r="C35" s="307"/>
      <c r="D35" s="307"/>
      <c r="E35" s="307"/>
      <c r="F35" s="307"/>
      <c r="G35" s="124">
        <v>27</v>
      </c>
      <c r="H35" s="127">
        <f>H29+H30+H31+H32+H33+H34</f>
        <v>1620332</v>
      </c>
      <c r="I35" s="127">
        <f>I29+I30+I31+I32+I33+I34</f>
        <v>1135233</v>
      </c>
    </row>
    <row r="36" spans="1:9" ht="22.9" customHeight="1" x14ac:dyDescent="0.2">
      <c r="A36" s="249" t="s">
        <v>197</v>
      </c>
      <c r="B36" s="249"/>
      <c r="C36" s="249"/>
      <c r="D36" s="249"/>
      <c r="E36" s="249"/>
      <c r="F36" s="249"/>
      <c r="G36" s="122">
        <v>28</v>
      </c>
      <c r="H36" s="126">
        <v>-2004990</v>
      </c>
      <c r="I36" s="126">
        <v>-446816</v>
      </c>
    </row>
    <row r="37" spans="1:9" ht="12.75" customHeight="1" x14ac:dyDescent="0.2">
      <c r="A37" s="249" t="s">
        <v>198</v>
      </c>
      <c r="B37" s="249"/>
      <c r="C37" s="249"/>
      <c r="D37" s="249"/>
      <c r="E37" s="249"/>
      <c r="F37" s="249"/>
      <c r="G37" s="122">
        <v>29</v>
      </c>
      <c r="H37" s="126">
        <v>0</v>
      </c>
      <c r="I37" s="126">
        <v>0</v>
      </c>
    </row>
    <row r="38" spans="1:9" ht="12.75" customHeight="1" x14ac:dyDescent="0.2">
      <c r="A38" s="249" t="s">
        <v>199</v>
      </c>
      <c r="B38" s="249"/>
      <c r="C38" s="249"/>
      <c r="D38" s="249"/>
      <c r="E38" s="249"/>
      <c r="F38" s="249"/>
      <c r="G38" s="122">
        <v>30</v>
      </c>
      <c r="H38" s="126">
        <v>0</v>
      </c>
      <c r="I38" s="126">
        <v>0</v>
      </c>
    </row>
    <row r="39" spans="1:9" ht="12.75" customHeight="1" x14ac:dyDescent="0.2">
      <c r="A39" s="249" t="s">
        <v>200</v>
      </c>
      <c r="B39" s="249"/>
      <c r="C39" s="249"/>
      <c r="D39" s="249"/>
      <c r="E39" s="249"/>
      <c r="F39" s="249"/>
      <c r="G39" s="122">
        <v>31</v>
      </c>
      <c r="H39" s="126">
        <v>0</v>
      </c>
      <c r="I39" s="126">
        <v>0</v>
      </c>
    </row>
    <row r="40" spans="1:9" ht="12.75" customHeight="1" x14ac:dyDescent="0.2">
      <c r="A40" s="249" t="s">
        <v>201</v>
      </c>
      <c r="B40" s="249"/>
      <c r="C40" s="249"/>
      <c r="D40" s="249"/>
      <c r="E40" s="249"/>
      <c r="F40" s="249"/>
      <c r="G40" s="122">
        <v>32</v>
      </c>
      <c r="H40" s="126">
        <v>0</v>
      </c>
      <c r="I40" s="126">
        <v>0</v>
      </c>
    </row>
    <row r="41" spans="1:9" ht="24" customHeight="1" x14ac:dyDescent="0.2">
      <c r="A41" s="307" t="s">
        <v>202</v>
      </c>
      <c r="B41" s="307"/>
      <c r="C41" s="307"/>
      <c r="D41" s="307"/>
      <c r="E41" s="307"/>
      <c r="F41" s="307"/>
      <c r="G41" s="124">
        <v>33</v>
      </c>
      <c r="H41" s="127">
        <f>H36+H37+H38+H39+H40</f>
        <v>-2004990</v>
      </c>
      <c r="I41" s="127">
        <f>I36+I37+I38+I39+I40</f>
        <v>-446816</v>
      </c>
    </row>
    <row r="42" spans="1:9" ht="29.45" customHeight="1" x14ac:dyDescent="0.2">
      <c r="A42" s="312" t="s">
        <v>203</v>
      </c>
      <c r="B42" s="312"/>
      <c r="C42" s="312"/>
      <c r="D42" s="312"/>
      <c r="E42" s="312"/>
      <c r="F42" s="312"/>
      <c r="G42" s="124">
        <v>34</v>
      </c>
      <c r="H42" s="127">
        <f>H35+H41</f>
        <v>-384658</v>
      </c>
      <c r="I42" s="127">
        <f>I35+I41</f>
        <v>688417</v>
      </c>
    </row>
    <row r="43" spans="1:9" x14ac:dyDescent="0.2">
      <c r="A43" s="311" t="s">
        <v>204</v>
      </c>
      <c r="B43" s="311"/>
      <c r="C43" s="311"/>
      <c r="D43" s="311"/>
      <c r="E43" s="311"/>
      <c r="F43" s="311"/>
      <c r="G43" s="311"/>
      <c r="H43" s="311"/>
      <c r="I43" s="311"/>
    </row>
    <row r="44" spans="1:9" ht="12.75" customHeight="1" x14ac:dyDescent="0.2">
      <c r="A44" s="249" t="s">
        <v>205</v>
      </c>
      <c r="B44" s="249"/>
      <c r="C44" s="249"/>
      <c r="D44" s="249"/>
      <c r="E44" s="249"/>
      <c r="F44" s="249"/>
      <c r="G44" s="122">
        <v>35</v>
      </c>
      <c r="H44" s="126">
        <v>0</v>
      </c>
      <c r="I44" s="126">
        <v>0</v>
      </c>
    </row>
    <row r="45" spans="1:9" ht="25.15" customHeight="1" x14ac:dyDescent="0.2">
      <c r="A45" s="249" t="s">
        <v>206</v>
      </c>
      <c r="B45" s="249"/>
      <c r="C45" s="249"/>
      <c r="D45" s="249"/>
      <c r="E45" s="249"/>
      <c r="F45" s="249"/>
      <c r="G45" s="122">
        <v>36</v>
      </c>
      <c r="H45" s="126">
        <v>0</v>
      </c>
      <c r="I45" s="126">
        <v>0</v>
      </c>
    </row>
    <row r="46" spans="1:9" ht="12.75" customHeight="1" x14ac:dyDescent="0.2">
      <c r="A46" s="249" t="s">
        <v>207</v>
      </c>
      <c r="B46" s="249"/>
      <c r="C46" s="249"/>
      <c r="D46" s="249"/>
      <c r="E46" s="249"/>
      <c r="F46" s="249"/>
      <c r="G46" s="122">
        <v>37</v>
      </c>
      <c r="H46" s="126">
        <v>0</v>
      </c>
      <c r="I46" s="126">
        <v>0</v>
      </c>
    </row>
    <row r="47" spans="1:9" ht="12.75" customHeight="1" x14ac:dyDescent="0.2">
      <c r="A47" s="249" t="s">
        <v>208</v>
      </c>
      <c r="B47" s="249"/>
      <c r="C47" s="249"/>
      <c r="D47" s="249"/>
      <c r="E47" s="249"/>
      <c r="F47" s="249"/>
      <c r="G47" s="122">
        <v>38</v>
      </c>
      <c r="H47" s="126">
        <v>0</v>
      </c>
      <c r="I47" s="126">
        <v>0</v>
      </c>
    </row>
    <row r="48" spans="1:9" ht="22.15" customHeight="1" x14ac:dyDescent="0.2">
      <c r="A48" s="307" t="s">
        <v>209</v>
      </c>
      <c r="B48" s="307"/>
      <c r="C48" s="307"/>
      <c r="D48" s="307"/>
      <c r="E48" s="307"/>
      <c r="F48" s="307"/>
      <c r="G48" s="124">
        <v>39</v>
      </c>
      <c r="H48" s="127">
        <f>H44+H45+H46+H47</f>
        <v>0</v>
      </c>
      <c r="I48" s="127">
        <f>I44+I45+I46+I47</f>
        <v>0</v>
      </c>
    </row>
    <row r="49" spans="1:9" ht="24.6" customHeight="1" x14ac:dyDescent="0.2">
      <c r="A49" s="249" t="s">
        <v>306</v>
      </c>
      <c r="B49" s="249"/>
      <c r="C49" s="249"/>
      <c r="D49" s="249"/>
      <c r="E49" s="249"/>
      <c r="F49" s="249"/>
      <c r="G49" s="122">
        <v>40</v>
      </c>
      <c r="H49" s="126">
        <v>-3522066</v>
      </c>
      <c r="I49" s="126">
        <v>-5794592</v>
      </c>
    </row>
    <row r="50" spans="1:9" ht="12.75" customHeight="1" x14ac:dyDescent="0.2">
      <c r="A50" s="249" t="s">
        <v>210</v>
      </c>
      <c r="B50" s="249"/>
      <c r="C50" s="249"/>
      <c r="D50" s="249"/>
      <c r="E50" s="249"/>
      <c r="F50" s="249"/>
      <c r="G50" s="122">
        <v>41</v>
      </c>
      <c r="H50" s="126">
        <v>-3485</v>
      </c>
      <c r="I50" s="126">
        <v>-9891</v>
      </c>
    </row>
    <row r="51" spans="1:9" ht="12.75" customHeight="1" x14ac:dyDescent="0.2">
      <c r="A51" s="249" t="s">
        <v>211</v>
      </c>
      <c r="B51" s="249"/>
      <c r="C51" s="249"/>
      <c r="D51" s="249"/>
      <c r="E51" s="249"/>
      <c r="F51" s="249"/>
      <c r="G51" s="122">
        <v>42</v>
      </c>
      <c r="H51" s="126">
        <v>-3117219</v>
      </c>
      <c r="I51" s="126">
        <v>-2649824</v>
      </c>
    </row>
    <row r="52" spans="1:9" ht="22.9" customHeight="1" x14ac:dyDescent="0.2">
      <c r="A52" s="249" t="s">
        <v>212</v>
      </c>
      <c r="B52" s="249"/>
      <c r="C52" s="249"/>
      <c r="D52" s="249"/>
      <c r="E52" s="249"/>
      <c r="F52" s="249"/>
      <c r="G52" s="122">
        <v>43</v>
      </c>
      <c r="H52" s="126">
        <v>0</v>
      </c>
      <c r="I52" s="126">
        <v>-3710600</v>
      </c>
    </row>
    <row r="53" spans="1:9" ht="12.75" customHeight="1" x14ac:dyDescent="0.2">
      <c r="A53" s="249" t="s">
        <v>213</v>
      </c>
      <c r="B53" s="249"/>
      <c r="C53" s="249"/>
      <c r="D53" s="249"/>
      <c r="E53" s="249"/>
      <c r="F53" s="249"/>
      <c r="G53" s="122">
        <v>44</v>
      </c>
      <c r="H53" s="126">
        <v>0</v>
      </c>
      <c r="I53" s="126">
        <v>0</v>
      </c>
    </row>
    <row r="54" spans="1:9" ht="30.6" customHeight="1" x14ac:dyDescent="0.2">
      <c r="A54" s="307" t="s">
        <v>214</v>
      </c>
      <c r="B54" s="307"/>
      <c r="C54" s="307"/>
      <c r="D54" s="307"/>
      <c r="E54" s="307"/>
      <c r="F54" s="307"/>
      <c r="G54" s="124">
        <v>45</v>
      </c>
      <c r="H54" s="127">
        <f>H49+H50+H51+H52+H53</f>
        <v>-6642770</v>
      </c>
      <c r="I54" s="127">
        <f>I49+I50+I51+I52+I53</f>
        <v>-12164907</v>
      </c>
    </row>
    <row r="55" spans="1:9" ht="29.45" customHeight="1" x14ac:dyDescent="0.2">
      <c r="A55" s="312" t="s">
        <v>215</v>
      </c>
      <c r="B55" s="312"/>
      <c r="C55" s="312"/>
      <c r="D55" s="312"/>
      <c r="E55" s="312"/>
      <c r="F55" s="312"/>
      <c r="G55" s="124">
        <v>46</v>
      </c>
      <c r="H55" s="127">
        <f>H48+H54</f>
        <v>-6642770</v>
      </c>
      <c r="I55" s="127">
        <f>I48+I54</f>
        <v>-12164907</v>
      </c>
    </row>
    <row r="56" spans="1:9" x14ac:dyDescent="0.2">
      <c r="A56" s="249" t="s">
        <v>216</v>
      </c>
      <c r="B56" s="249"/>
      <c r="C56" s="249"/>
      <c r="D56" s="249"/>
      <c r="E56" s="249"/>
      <c r="F56" s="249"/>
      <c r="G56" s="122">
        <v>47</v>
      </c>
      <c r="H56" s="126">
        <v>1011028</v>
      </c>
      <c r="I56" s="126">
        <v>607573</v>
      </c>
    </row>
    <row r="57" spans="1:9" ht="26.45" customHeight="1" x14ac:dyDescent="0.2">
      <c r="A57" s="312" t="s">
        <v>217</v>
      </c>
      <c r="B57" s="312"/>
      <c r="C57" s="312"/>
      <c r="D57" s="312"/>
      <c r="E57" s="312"/>
      <c r="F57" s="312"/>
      <c r="G57" s="124">
        <v>48</v>
      </c>
      <c r="H57" s="127">
        <f>H27+H42+H55+H56</f>
        <v>4983320</v>
      </c>
      <c r="I57" s="127">
        <f>I27+I42+I55+I56</f>
        <v>-38210263</v>
      </c>
    </row>
    <row r="58" spans="1:9" x14ac:dyDescent="0.2">
      <c r="A58" s="313" t="s">
        <v>218</v>
      </c>
      <c r="B58" s="313"/>
      <c r="C58" s="313"/>
      <c r="D58" s="313"/>
      <c r="E58" s="313"/>
      <c r="F58" s="313"/>
      <c r="G58" s="122">
        <v>49</v>
      </c>
      <c r="H58" s="126">
        <v>245833070</v>
      </c>
      <c r="I58" s="126">
        <v>332301292</v>
      </c>
    </row>
    <row r="59" spans="1:9" ht="31.15" customHeight="1" x14ac:dyDescent="0.2">
      <c r="A59" s="312" t="s">
        <v>219</v>
      </c>
      <c r="B59" s="312"/>
      <c r="C59" s="312"/>
      <c r="D59" s="312"/>
      <c r="E59" s="312"/>
      <c r="F59" s="312"/>
      <c r="G59" s="124">
        <v>50</v>
      </c>
      <c r="H59" s="127">
        <f>H57+H58</f>
        <v>250816390</v>
      </c>
      <c r="I59" s="127">
        <f>I57+I58</f>
        <v>294091029</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zoomScaleNormal="100" zoomScaleSheetLayoutView="90" workbookViewId="0">
      <selection sqref="A1:I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301" t="s">
        <v>220</v>
      </c>
      <c r="B1" s="302"/>
      <c r="C1" s="302"/>
      <c r="D1" s="302"/>
      <c r="E1" s="302"/>
      <c r="F1" s="302"/>
      <c r="G1" s="302"/>
      <c r="H1" s="302"/>
      <c r="I1" s="302"/>
    </row>
    <row r="2" spans="1:9" ht="12.75" customHeight="1" x14ac:dyDescent="0.2">
      <c r="A2" s="303" t="s">
        <v>540</v>
      </c>
      <c r="B2" s="255"/>
      <c r="C2" s="255"/>
      <c r="D2" s="255"/>
      <c r="E2" s="255"/>
      <c r="F2" s="255"/>
      <c r="G2" s="255"/>
      <c r="H2" s="255"/>
      <c r="I2" s="255"/>
    </row>
    <row r="3" spans="1:9" x14ac:dyDescent="0.2">
      <c r="A3" s="327" t="s">
        <v>282</v>
      </c>
      <c r="B3" s="328"/>
      <c r="C3" s="328"/>
      <c r="D3" s="328"/>
      <c r="E3" s="328"/>
      <c r="F3" s="328"/>
      <c r="G3" s="328"/>
      <c r="H3" s="328"/>
      <c r="I3" s="328"/>
    </row>
    <row r="4" spans="1:9" x14ac:dyDescent="0.2">
      <c r="A4" s="304" t="s">
        <v>463</v>
      </c>
      <c r="B4" s="259"/>
      <c r="C4" s="259"/>
      <c r="D4" s="259"/>
      <c r="E4" s="259"/>
      <c r="F4" s="259"/>
      <c r="G4" s="259"/>
      <c r="H4" s="259"/>
      <c r="I4" s="260"/>
    </row>
    <row r="5" spans="1:9" ht="24" thickBot="1" x14ac:dyDescent="0.25">
      <c r="A5" s="314" t="s">
        <v>2</v>
      </c>
      <c r="B5" s="315"/>
      <c r="C5" s="315"/>
      <c r="D5" s="315"/>
      <c r="E5" s="315"/>
      <c r="F5" s="316"/>
      <c r="G5" s="18" t="s">
        <v>103</v>
      </c>
      <c r="H5" s="26" t="s">
        <v>302</v>
      </c>
      <c r="I5" s="26" t="s">
        <v>279</v>
      </c>
    </row>
    <row r="6" spans="1:9" x14ac:dyDescent="0.2">
      <c r="A6" s="331">
        <v>1</v>
      </c>
      <c r="B6" s="332"/>
      <c r="C6" s="332"/>
      <c r="D6" s="332"/>
      <c r="E6" s="332"/>
      <c r="F6" s="333"/>
      <c r="G6" s="19">
        <v>2</v>
      </c>
      <c r="H6" s="27" t="s">
        <v>167</v>
      </c>
      <c r="I6" s="27" t="s">
        <v>168</v>
      </c>
    </row>
    <row r="7" spans="1:9" x14ac:dyDescent="0.2">
      <c r="A7" s="321" t="s">
        <v>169</v>
      </c>
      <c r="B7" s="322"/>
      <c r="C7" s="322"/>
      <c r="D7" s="322"/>
      <c r="E7" s="322"/>
      <c r="F7" s="322"/>
      <c r="G7" s="322"/>
      <c r="H7" s="322"/>
      <c r="I7" s="323"/>
    </row>
    <row r="8" spans="1:9" x14ac:dyDescent="0.2">
      <c r="A8" s="325" t="s">
        <v>221</v>
      </c>
      <c r="B8" s="325"/>
      <c r="C8" s="325"/>
      <c r="D8" s="325"/>
      <c r="E8" s="325"/>
      <c r="F8" s="325"/>
      <c r="G8" s="20">
        <v>1</v>
      </c>
      <c r="H8" s="29">
        <v>0</v>
      </c>
      <c r="I8" s="29">
        <v>0</v>
      </c>
    </row>
    <row r="9" spans="1:9" x14ac:dyDescent="0.2">
      <c r="A9" s="318" t="s">
        <v>222</v>
      </c>
      <c r="B9" s="318"/>
      <c r="C9" s="318"/>
      <c r="D9" s="318"/>
      <c r="E9" s="318"/>
      <c r="F9" s="318"/>
      <c r="G9" s="21">
        <v>2</v>
      </c>
      <c r="H9" s="30">
        <v>0</v>
      </c>
      <c r="I9" s="30">
        <v>0</v>
      </c>
    </row>
    <row r="10" spans="1:9" x14ac:dyDescent="0.2">
      <c r="A10" s="318" t="s">
        <v>223</v>
      </c>
      <c r="B10" s="318"/>
      <c r="C10" s="318"/>
      <c r="D10" s="318"/>
      <c r="E10" s="318"/>
      <c r="F10" s="318"/>
      <c r="G10" s="21">
        <v>3</v>
      </c>
      <c r="H10" s="30">
        <v>0</v>
      </c>
      <c r="I10" s="30">
        <v>0</v>
      </c>
    </row>
    <row r="11" spans="1:9" x14ac:dyDescent="0.2">
      <c r="A11" s="318" t="s">
        <v>224</v>
      </c>
      <c r="B11" s="318"/>
      <c r="C11" s="318"/>
      <c r="D11" s="318"/>
      <c r="E11" s="318"/>
      <c r="F11" s="318"/>
      <c r="G11" s="21">
        <v>4</v>
      </c>
      <c r="H11" s="30">
        <v>0</v>
      </c>
      <c r="I11" s="30">
        <v>0</v>
      </c>
    </row>
    <row r="12" spans="1:9" x14ac:dyDescent="0.2">
      <c r="A12" s="318" t="s">
        <v>394</v>
      </c>
      <c r="B12" s="318"/>
      <c r="C12" s="318"/>
      <c r="D12" s="318"/>
      <c r="E12" s="318"/>
      <c r="F12" s="318"/>
      <c r="G12" s="21">
        <v>5</v>
      </c>
      <c r="H12" s="30">
        <v>0</v>
      </c>
      <c r="I12" s="30">
        <v>0</v>
      </c>
    </row>
    <row r="13" spans="1:9" x14ac:dyDescent="0.2">
      <c r="A13" s="326" t="s">
        <v>395</v>
      </c>
      <c r="B13" s="326"/>
      <c r="C13" s="326"/>
      <c r="D13" s="326"/>
      <c r="E13" s="326"/>
      <c r="F13" s="326"/>
      <c r="G13" s="112">
        <v>6</v>
      </c>
      <c r="H13" s="115">
        <f>SUM(H8:H12)</f>
        <v>0</v>
      </c>
      <c r="I13" s="115">
        <f>SUM(I8:I12)</f>
        <v>0</v>
      </c>
    </row>
    <row r="14" spans="1:9" ht="12.75" customHeight="1" x14ac:dyDescent="0.2">
      <c r="A14" s="318" t="s">
        <v>396</v>
      </c>
      <c r="B14" s="318"/>
      <c r="C14" s="318"/>
      <c r="D14" s="318"/>
      <c r="E14" s="318"/>
      <c r="F14" s="318"/>
      <c r="G14" s="21">
        <v>7</v>
      </c>
      <c r="H14" s="30">
        <v>0</v>
      </c>
      <c r="I14" s="30">
        <v>0</v>
      </c>
    </row>
    <row r="15" spans="1:9" ht="12.75" customHeight="1" x14ac:dyDescent="0.2">
      <c r="A15" s="318" t="s">
        <v>397</v>
      </c>
      <c r="B15" s="318"/>
      <c r="C15" s="318"/>
      <c r="D15" s="318"/>
      <c r="E15" s="318"/>
      <c r="F15" s="318"/>
      <c r="G15" s="21">
        <v>8</v>
      </c>
      <c r="H15" s="30">
        <v>0</v>
      </c>
      <c r="I15" s="30">
        <v>0</v>
      </c>
    </row>
    <row r="16" spans="1:9" ht="12.75" customHeight="1" x14ac:dyDescent="0.2">
      <c r="A16" s="318" t="s">
        <v>398</v>
      </c>
      <c r="B16" s="318"/>
      <c r="C16" s="318"/>
      <c r="D16" s="318"/>
      <c r="E16" s="318"/>
      <c r="F16" s="318"/>
      <c r="G16" s="21">
        <v>9</v>
      </c>
      <c r="H16" s="30">
        <v>0</v>
      </c>
      <c r="I16" s="30">
        <v>0</v>
      </c>
    </row>
    <row r="17" spans="1:9" ht="12.75" customHeight="1" x14ac:dyDescent="0.2">
      <c r="A17" s="318" t="s">
        <v>399</v>
      </c>
      <c r="B17" s="318"/>
      <c r="C17" s="318"/>
      <c r="D17" s="318"/>
      <c r="E17" s="318"/>
      <c r="F17" s="318"/>
      <c r="G17" s="21">
        <v>10</v>
      </c>
      <c r="H17" s="30">
        <v>0</v>
      </c>
      <c r="I17" s="30">
        <v>0</v>
      </c>
    </row>
    <row r="18" spans="1:9" ht="12.75" customHeight="1" x14ac:dyDescent="0.2">
      <c r="A18" s="318" t="s">
        <v>400</v>
      </c>
      <c r="B18" s="318"/>
      <c r="C18" s="318"/>
      <c r="D18" s="318"/>
      <c r="E18" s="318"/>
      <c r="F18" s="318"/>
      <c r="G18" s="21">
        <v>11</v>
      </c>
      <c r="H18" s="30">
        <v>0</v>
      </c>
      <c r="I18" s="30">
        <v>0</v>
      </c>
    </row>
    <row r="19" spans="1:9" ht="12.75" customHeight="1" x14ac:dyDescent="0.2">
      <c r="A19" s="318" t="s">
        <v>401</v>
      </c>
      <c r="B19" s="318"/>
      <c r="C19" s="318"/>
      <c r="D19" s="318"/>
      <c r="E19" s="318"/>
      <c r="F19" s="318"/>
      <c r="G19" s="21">
        <v>12</v>
      </c>
      <c r="H19" s="30">
        <v>0</v>
      </c>
      <c r="I19" s="30">
        <v>0</v>
      </c>
    </row>
    <row r="20" spans="1:9" ht="26.25" customHeight="1" x14ac:dyDescent="0.2">
      <c r="A20" s="326" t="s">
        <v>402</v>
      </c>
      <c r="B20" s="326"/>
      <c r="C20" s="326"/>
      <c r="D20" s="326"/>
      <c r="E20" s="326"/>
      <c r="F20" s="326"/>
      <c r="G20" s="112">
        <v>13</v>
      </c>
      <c r="H20" s="115">
        <f>SUM(H14:H19)</f>
        <v>0</v>
      </c>
      <c r="I20" s="115">
        <f>SUM(I14:I19)</f>
        <v>0</v>
      </c>
    </row>
    <row r="21" spans="1:9" ht="27.6" customHeight="1" x14ac:dyDescent="0.2">
      <c r="A21" s="324" t="s">
        <v>403</v>
      </c>
      <c r="B21" s="324"/>
      <c r="C21" s="324"/>
      <c r="D21" s="324"/>
      <c r="E21" s="324"/>
      <c r="F21" s="324"/>
      <c r="G21" s="113">
        <v>14</v>
      </c>
      <c r="H21" s="31">
        <f>H13+H20</f>
        <v>0</v>
      </c>
      <c r="I21" s="31">
        <f>I13+I20</f>
        <v>0</v>
      </c>
    </row>
    <row r="22" spans="1:9" x14ac:dyDescent="0.2">
      <c r="A22" s="321" t="s">
        <v>189</v>
      </c>
      <c r="B22" s="322"/>
      <c r="C22" s="322"/>
      <c r="D22" s="322"/>
      <c r="E22" s="322"/>
      <c r="F22" s="322"/>
      <c r="G22" s="322"/>
      <c r="H22" s="322"/>
      <c r="I22" s="323"/>
    </row>
    <row r="23" spans="1:9" ht="26.45" customHeight="1" x14ac:dyDescent="0.2">
      <c r="A23" s="325" t="s">
        <v>225</v>
      </c>
      <c r="B23" s="325"/>
      <c r="C23" s="325"/>
      <c r="D23" s="325"/>
      <c r="E23" s="325"/>
      <c r="F23" s="325"/>
      <c r="G23" s="20">
        <v>15</v>
      </c>
      <c r="H23" s="29">
        <v>0</v>
      </c>
      <c r="I23" s="29">
        <v>0</v>
      </c>
    </row>
    <row r="24" spans="1:9" ht="12.75" customHeight="1" x14ac:dyDescent="0.2">
      <c r="A24" s="318" t="s">
        <v>226</v>
      </c>
      <c r="B24" s="318"/>
      <c r="C24" s="318"/>
      <c r="D24" s="318"/>
      <c r="E24" s="318"/>
      <c r="F24" s="318"/>
      <c r="G24" s="20">
        <v>16</v>
      </c>
      <c r="H24" s="30">
        <v>0</v>
      </c>
      <c r="I24" s="30">
        <v>0</v>
      </c>
    </row>
    <row r="25" spans="1:9" ht="12.75" customHeight="1" x14ac:dyDescent="0.2">
      <c r="A25" s="318" t="s">
        <v>227</v>
      </c>
      <c r="B25" s="318"/>
      <c r="C25" s="318"/>
      <c r="D25" s="318"/>
      <c r="E25" s="318"/>
      <c r="F25" s="318"/>
      <c r="G25" s="20">
        <v>17</v>
      </c>
      <c r="H25" s="30">
        <v>0</v>
      </c>
      <c r="I25" s="30">
        <v>0</v>
      </c>
    </row>
    <row r="26" spans="1:9" ht="12.75" customHeight="1" x14ac:dyDescent="0.2">
      <c r="A26" s="318" t="s">
        <v>228</v>
      </c>
      <c r="B26" s="318"/>
      <c r="C26" s="318"/>
      <c r="D26" s="318"/>
      <c r="E26" s="318"/>
      <c r="F26" s="318"/>
      <c r="G26" s="20">
        <v>18</v>
      </c>
      <c r="H26" s="30">
        <v>0</v>
      </c>
      <c r="I26" s="30">
        <v>0</v>
      </c>
    </row>
    <row r="27" spans="1:9" ht="12.75" customHeight="1" x14ac:dyDescent="0.2">
      <c r="A27" s="318" t="s">
        <v>229</v>
      </c>
      <c r="B27" s="318"/>
      <c r="C27" s="318"/>
      <c r="D27" s="318"/>
      <c r="E27" s="318"/>
      <c r="F27" s="318"/>
      <c r="G27" s="20">
        <v>19</v>
      </c>
      <c r="H27" s="30">
        <v>0</v>
      </c>
      <c r="I27" s="30">
        <v>0</v>
      </c>
    </row>
    <row r="28" spans="1:9" ht="12.75" customHeight="1" x14ac:dyDescent="0.2">
      <c r="A28" s="318" t="s">
        <v>230</v>
      </c>
      <c r="B28" s="318"/>
      <c r="C28" s="318"/>
      <c r="D28" s="318"/>
      <c r="E28" s="318"/>
      <c r="F28" s="318"/>
      <c r="G28" s="20">
        <v>20</v>
      </c>
      <c r="H28" s="30">
        <v>0</v>
      </c>
      <c r="I28" s="30">
        <v>0</v>
      </c>
    </row>
    <row r="29" spans="1:9" ht="24" customHeight="1" x14ac:dyDescent="0.2">
      <c r="A29" s="319" t="s">
        <v>404</v>
      </c>
      <c r="B29" s="319"/>
      <c r="C29" s="319"/>
      <c r="D29" s="319"/>
      <c r="E29" s="319"/>
      <c r="F29" s="319"/>
      <c r="G29" s="112">
        <v>21</v>
      </c>
      <c r="H29" s="116">
        <f>SUM(H23:H28)</f>
        <v>0</v>
      </c>
      <c r="I29" s="116">
        <f>SUM(I23:I28)</f>
        <v>0</v>
      </c>
    </row>
    <row r="30" spans="1:9" ht="27" customHeight="1" x14ac:dyDescent="0.2">
      <c r="A30" s="318" t="s">
        <v>231</v>
      </c>
      <c r="B30" s="318"/>
      <c r="C30" s="318"/>
      <c r="D30" s="318"/>
      <c r="E30" s="318"/>
      <c r="F30" s="318"/>
      <c r="G30" s="21">
        <v>22</v>
      </c>
      <c r="H30" s="30">
        <v>0</v>
      </c>
      <c r="I30" s="30">
        <v>0</v>
      </c>
    </row>
    <row r="31" spans="1:9" ht="12.75" customHeight="1" x14ac:dyDescent="0.2">
      <c r="A31" s="318" t="s">
        <v>232</v>
      </c>
      <c r="B31" s="318"/>
      <c r="C31" s="318"/>
      <c r="D31" s="318"/>
      <c r="E31" s="318"/>
      <c r="F31" s="318"/>
      <c r="G31" s="21">
        <v>23</v>
      </c>
      <c r="H31" s="30">
        <v>0</v>
      </c>
      <c r="I31" s="30">
        <v>0</v>
      </c>
    </row>
    <row r="32" spans="1:9" ht="12.75" customHeight="1" x14ac:dyDescent="0.2">
      <c r="A32" s="318" t="s">
        <v>405</v>
      </c>
      <c r="B32" s="318"/>
      <c r="C32" s="318"/>
      <c r="D32" s="318"/>
      <c r="E32" s="318"/>
      <c r="F32" s="318"/>
      <c r="G32" s="21">
        <v>24</v>
      </c>
      <c r="H32" s="30">
        <v>0</v>
      </c>
      <c r="I32" s="30">
        <v>0</v>
      </c>
    </row>
    <row r="33" spans="1:9" ht="12.75" customHeight="1" x14ac:dyDescent="0.2">
      <c r="A33" s="318" t="s">
        <v>233</v>
      </c>
      <c r="B33" s="318"/>
      <c r="C33" s="318"/>
      <c r="D33" s="318"/>
      <c r="E33" s="318"/>
      <c r="F33" s="318"/>
      <c r="G33" s="21">
        <v>25</v>
      </c>
      <c r="H33" s="30">
        <v>0</v>
      </c>
      <c r="I33" s="30">
        <v>0</v>
      </c>
    </row>
    <row r="34" spans="1:9" ht="12.75" customHeight="1" x14ac:dyDescent="0.2">
      <c r="A34" s="318" t="s">
        <v>234</v>
      </c>
      <c r="B34" s="318"/>
      <c r="C34" s="318"/>
      <c r="D34" s="318"/>
      <c r="E34" s="318"/>
      <c r="F34" s="318"/>
      <c r="G34" s="21">
        <v>26</v>
      </c>
      <c r="H34" s="30">
        <v>0</v>
      </c>
      <c r="I34" s="30">
        <v>0</v>
      </c>
    </row>
    <row r="35" spans="1:9" ht="25.9" customHeight="1" x14ac:dyDescent="0.2">
      <c r="A35" s="319" t="s">
        <v>406</v>
      </c>
      <c r="B35" s="319"/>
      <c r="C35" s="319"/>
      <c r="D35" s="319"/>
      <c r="E35" s="319"/>
      <c r="F35" s="319"/>
      <c r="G35" s="112">
        <v>27</v>
      </c>
      <c r="H35" s="116">
        <f>SUM(H30:H34)</f>
        <v>0</v>
      </c>
      <c r="I35" s="116">
        <f>SUM(I30:I34)</f>
        <v>0</v>
      </c>
    </row>
    <row r="36" spans="1:9" ht="28.15" customHeight="1" x14ac:dyDescent="0.2">
      <c r="A36" s="324" t="s">
        <v>407</v>
      </c>
      <c r="B36" s="324"/>
      <c r="C36" s="324"/>
      <c r="D36" s="324"/>
      <c r="E36" s="324"/>
      <c r="F36" s="324"/>
      <c r="G36" s="113">
        <v>28</v>
      </c>
      <c r="H36" s="117">
        <f>H29+H35</f>
        <v>0</v>
      </c>
      <c r="I36" s="117">
        <f>I29+I35</f>
        <v>0</v>
      </c>
    </row>
    <row r="37" spans="1:9" x14ac:dyDescent="0.2">
      <c r="A37" s="321" t="s">
        <v>204</v>
      </c>
      <c r="B37" s="322"/>
      <c r="C37" s="322"/>
      <c r="D37" s="322"/>
      <c r="E37" s="322"/>
      <c r="F37" s="322"/>
      <c r="G37" s="322">
        <v>0</v>
      </c>
      <c r="H37" s="322"/>
      <c r="I37" s="323"/>
    </row>
    <row r="38" spans="1:9" ht="12.75" customHeight="1" x14ac:dyDescent="0.2">
      <c r="A38" s="320" t="s">
        <v>235</v>
      </c>
      <c r="B38" s="320"/>
      <c r="C38" s="320"/>
      <c r="D38" s="320"/>
      <c r="E38" s="320"/>
      <c r="F38" s="320"/>
      <c r="G38" s="20">
        <v>29</v>
      </c>
      <c r="H38" s="29">
        <v>0</v>
      </c>
      <c r="I38" s="29">
        <v>0</v>
      </c>
    </row>
    <row r="39" spans="1:9" ht="25.15" customHeight="1" x14ac:dyDescent="0.2">
      <c r="A39" s="317" t="s">
        <v>236</v>
      </c>
      <c r="B39" s="317"/>
      <c r="C39" s="317"/>
      <c r="D39" s="317"/>
      <c r="E39" s="317"/>
      <c r="F39" s="317"/>
      <c r="G39" s="21">
        <v>30</v>
      </c>
      <c r="H39" s="30">
        <v>0</v>
      </c>
      <c r="I39" s="30">
        <v>0</v>
      </c>
    </row>
    <row r="40" spans="1:9" ht="12.75" customHeight="1" x14ac:dyDescent="0.2">
      <c r="A40" s="317" t="s">
        <v>237</v>
      </c>
      <c r="B40" s="317"/>
      <c r="C40" s="317"/>
      <c r="D40" s="317"/>
      <c r="E40" s="317"/>
      <c r="F40" s="317"/>
      <c r="G40" s="21">
        <v>31</v>
      </c>
      <c r="H40" s="30">
        <v>0</v>
      </c>
      <c r="I40" s="30">
        <v>0</v>
      </c>
    </row>
    <row r="41" spans="1:9" ht="12.75" customHeight="1" x14ac:dyDescent="0.2">
      <c r="A41" s="317" t="s">
        <v>238</v>
      </c>
      <c r="B41" s="317"/>
      <c r="C41" s="317"/>
      <c r="D41" s="317"/>
      <c r="E41" s="317"/>
      <c r="F41" s="317"/>
      <c r="G41" s="21">
        <v>32</v>
      </c>
      <c r="H41" s="30">
        <v>0</v>
      </c>
      <c r="I41" s="30">
        <v>0</v>
      </c>
    </row>
    <row r="42" spans="1:9" ht="25.9" customHeight="1" x14ac:dyDescent="0.2">
      <c r="A42" s="319" t="s">
        <v>408</v>
      </c>
      <c r="B42" s="319"/>
      <c r="C42" s="319"/>
      <c r="D42" s="319"/>
      <c r="E42" s="319"/>
      <c r="F42" s="319"/>
      <c r="G42" s="112">
        <v>33</v>
      </c>
      <c r="H42" s="116">
        <f>H41+H40+H39+H38</f>
        <v>0</v>
      </c>
      <c r="I42" s="116">
        <f>I41+I40+I39+I38</f>
        <v>0</v>
      </c>
    </row>
    <row r="43" spans="1:9" ht="24.6" customHeight="1" x14ac:dyDescent="0.2">
      <c r="A43" s="317" t="s">
        <v>239</v>
      </c>
      <c r="B43" s="317"/>
      <c r="C43" s="317"/>
      <c r="D43" s="317"/>
      <c r="E43" s="317"/>
      <c r="F43" s="317"/>
      <c r="G43" s="21">
        <v>34</v>
      </c>
      <c r="H43" s="30">
        <v>0</v>
      </c>
      <c r="I43" s="30">
        <v>0</v>
      </c>
    </row>
    <row r="44" spans="1:9" ht="12.75" customHeight="1" x14ac:dyDescent="0.2">
      <c r="A44" s="317" t="s">
        <v>240</v>
      </c>
      <c r="B44" s="317"/>
      <c r="C44" s="317"/>
      <c r="D44" s="317"/>
      <c r="E44" s="317"/>
      <c r="F44" s="317"/>
      <c r="G44" s="21">
        <v>35</v>
      </c>
      <c r="H44" s="30">
        <v>0</v>
      </c>
      <c r="I44" s="30">
        <v>0</v>
      </c>
    </row>
    <row r="45" spans="1:9" ht="12.75" customHeight="1" x14ac:dyDescent="0.2">
      <c r="A45" s="317" t="s">
        <v>241</v>
      </c>
      <c r="B45" s="317"/>
      <c r="C45" s="317"/>
      <c r="D45" s="317"/>
      <c r="E45" s="317"/>
      <c r="F45" s="317"/>
      <c r="G45" s="21">
        <v>36</v>
      </c>
      <c r="H45" s="30">
        <v>0</v>
      </c>
      <c r="I45" s="30">
        <v>0</v>
      </c>
    </row>
    <row r="46" spans="1:9" ht="21" customHeight="1" x14ac:dyDescent="0.2">
      <c r="A46" s="317" t="s">
        <v>242</v>
      </c>
      <c r="B46" s="317"/>
      <c r="C46" s="317"/>
      <c r="D46" s="317"/>
      <c r="E46" s="317"/>
      <c r="F46" s="317"/>
      <c r="G46" s="21">
        <v>37</v>
      </c>
      <c r="H46" s="30">
        <v>0</v>
      </c>
      <c r="I46" s="30">
        <v>0</v>
      </c>
    </row>
    <row r="47" spans="1:9" ht="12.75" customHeight="1" x14ac:dyDescent="0.2">
      <c r="A47" s="317" t="s">
        <v>243</v>
      </c>
      <c r="B47" s="317"/>
      <c r="C47" s="317"/>
      <c r="D47" s="317"/>
      <c r="E47" s="317"/>
      <c r="F47" s="317"/>
      <c r="G47" s="21">
        <v>38</v>
      </c>
      <c r="H47" s="30">
        <v>0</v>
      </c>
      <c r="I47" s="30">
        <v>0</v>
      </c>
    </row>
    <row r="48" spans="1:9" ht="22.9" customHeight="1" x14ac:dyDescent="0.2">
      <c r="A48" s="319" t="s">
        <v>409</v>
      </c>
      <c r="B48" s="319"/>
      <c r="C48" s="319"/>
      <c r="D48" s="319"/>
      <c r="E48" s="319"/>
      <c r="F48" s="319"/>
      <c r="G48" s="112">
        <v>39</v>
      </c>
      <c r="H48" s="116">
        <f>H47+H46+H45+H44+H43</f>
        <v>0</v>
      </c>
      <c r="I48" s="116">
        <f>I47+I46+I45+I44+I43</f>
        <v>0</v>
      </c>
    </row>
    <row r="49" spans="1:9" ht="25.9" customHeight="1" x14ac:dyDescent="0.2">
      <c r="A49" s="330" t="s">
        <v>444</v>
      </c>
      <c r="B49" s="330"/>
      <c r="C49" s="330"/>
      <c r="D49" s="330"/>
      <c r="E49" s="330"/>
      <c r="F49" s="330"/>
      <c r="G49" s="112">
        <v>40</v>
      </c>
      <c r="H49" s="116">
        <f>H48+H42</f>
        <v>0</v>
      </c>
      <c r="I49" s="116">
        <f>I48+I42</f>
        <v>0</v>
      </c>
    </row>
    <row r="50" spans="1:9" ht="12.75" customHeight="1" x14ac:dyDescent="0.2">
      <c r="A50" s="318" t="s">
        <v>244</v>
      </c>
      <c r="B50" s="318"/>
      <c r="C50" s="318"/>
      <c r="D50" s="318"/>
      <c r="E50" s="318"/>
      <c r="F50" s="318"/>
      <c r="G50" s="21">
        <v>41</v>
      </c>
      <c r="H50" s="30">
        <v>0</v>
      </c>
      <c r="I50" s="30">
        <v>0</v>
      </c>
    </row>
    <row r="51" spans="1:9" ht="25.9" customHeight="1" x14ac:dyDescent="0.2">
      <c r="A51" s="330" t="s">
        <v>410</v>
      </c>
      <c r="B51" s="330"/>
      <c r="C51" s="330"/>
      <c r="D51" s="330"/>
      <c r="E51" s="330"/>
      <c r="F51" s="330"/>
      <c r="G51" s="112">
        <v>42</v>
      </c>
      <c r="H51" s="116">
        <f>H21+H36+H49+H50</f>
        <v>0</v>
      </c>
      <c r="I51" s="116">
        <f>I21+I36+I49+I50</f>
        <v>0</v>
      </c>
    </row>
    <row r="52" spans="1:9" ht="12.75" customHeight="1" x14ac:dyDescent="0.2">
      <c r="A52" s="334" t="s">
        <v>218</v>
      </c>
      <c r="B52" s="334"/>
      <c r="C52" s="334"/>
      <c r="D52" s="334"/>
      <c r="E52" s="334"/>
      <c r="F52" s="334"/>
      <c r="G52" s="21">
        <v>43</v>
      </c>
      <c r="H52" s="30">
        <v>0</v>
      </c>
      <c r="I52" s="30">
        <v>0</v>
      </c>
    </row>
    <row r="53" spans="1:9" ht="31.9" customHeight="1" x14ac:dyDescent="0.2">
      <c r="A53" s="329" t="s">
        <v>411</v>
      </c>
      <c r="B53" s="329"/>
      <c r="C53" s="329"/>
      <c r="D53" s="329"/>
      <c r="E53" s="329"/>
      <c r="F53" s="329"/>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8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5" t="s">
        <v>245</v>
      </c>
      <c r="B1" s="336"/>
      <c r="C1" s="336"/>
      <c r="D1" s="336"/>
      <c r="E1" s="336"/>
      <c r="F1" s="336"/>
      <c r="G1" s="336"/>
      <c r="H1" s="336"/>
      <c r="I1" s="336"/>
      <c r="J1" s="336"/>
      <c r="K1" s="32"/>
    </row>
    <row r="2" spans="1:25" ht="15.75" x14ac:dyDescent="0.2">
      <c r="A2" s="2"/>
      <c r="B2" s="3"/>
      <c r="C2" s="337" t="s">
        <v>246</v>
      </c>
      <c r="D2" s="337"/>
      <c r="E2" s="9">
        <v>44562</v>
      </c>
      <c r="F2" s="4" t="s">
        <v>0</v>
      </c>
      <c r="G2" s="9">
        <v>44651</v>
      </c>
      <c r="H2" s="34"/>
      <c r="I2" s="34"/>
      <c r="J2" s="34"/>
      <c r="K2" s="35"/>
      <c r="X2" s="36" t="s">
        <v>282</v>
      </c>
    </row>
    <row r="3" spans="1:25" ht="13.5" customHeight="1" thickBot="1" x14ac:dyDescent="0.25">
      <c r="A3" s="340" t="s">
        <v>247</v>
      </c>
      <c r="B3" s="341"/>
      <c r="C3" s="341"/>
      <c r="D3" s="341"/>
      <c r="E3" s="341"/>
      <c r="F3" s="341"/>
      <c r="G3" s="344" t="s">
        <v>3</v>
      </c>
      <c r="H3" s="346" t="s">
        <v>248</v>
      </c>
      <c r="I3" s="346"/>
      <c r="J3" s="346"/>
      <c r="K3" s="346"/>
      <c r="L3" s="346"/>
      <c r="M3" s="346"/>
      <c r="N3" s="346"/>
      <c r="O3" s="346"/>
      <c r="P3" s="346"/>
      <c r="Q3" s="346"/>
      <c r="R3" s="346"/>
      <c r="S3" s="346"/>
      <c r="T3" s="346"/>
      <c r="U3" s="346"/>
      <c r="V3" s="346"/>
      <c r="W3" s="346"/>
      <c r="X3" s="346" t="s">
        <v>249</v>
      </c>
      <c r="Y3" s="348" t="s">
        <v>250</v>
      </c>
    </row>
    <row r="4" spans="1:25" ht="90.75" thickBot="1" x14ac:dyDescent="0.25">
      <c r="A4" s="342"/>
      <c r="B4" s="343"/>
      <c r="C4" s="343"/>
      <c r="D4" s="343"/>
      <c r="E4" s="343"/>
      <c r="F4" s="343"/>
      <c r="G4" s="345"/>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347"/>
      <c r="Y4" s="349"/>
    </row>
    <row r="5" spans="1:25" ht="22.5" x14ac:dyDescent="0.2">
      <c r="A5" s="350">
        <v>1</v>
      </c>
      <c r="B5" s="351"/>
      <c r="C5" s="351"/>
      <c r="D5" s="351"/>
      <c r="E5" s="351"/>
      <c r="F5" s="351"/>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
      <c r="A6" s="352" t="s">
        <v>264</v>
      </c>
      <c r="B6" s="352"/>
      <c r="C6" s="352"/>
      <c r="D6" s="352"/>
      <c r="E6" s="352"/>
      <c r="F6" s="352"/>
      <c r="G6" s="352"/>
      <c r="H6" s="352"/>
      <c r="I6" s="352"/>
      <c r="J6" s="352"/>
      <c r="K6" s="352"/>
      <c r="L6" s="352"/>
      <c r="M6" s="352"/>
      <c r="N6" s="353"/>
      <c r="O6" s="353"/>
      <c r="P6" s="353"/>
      <c r="Q6" s="353"/>
      <c r="R6" s="353"/>
      <c r="S6" s="353"/>
      <c r="T6" s="353"/>
      <c r="U6" s="353"/>
      <c r="V6" s="353"/>
      <c r="W6" s="353"/>
      <c r="X6" s="353"/>
      <c r="Y6" s="354"/>
    </row>
    <row r="7" spans="1:25" x14ac:dyDescent="0.2">
      <c r="A7" s="355" t="s">
        <v>299</v>
      </c>
      <c r="B7" s="355"/>
      <c r="C7" s="355"/>
      <c r="D7" s="355"/>
      <c r="E7" s="355"/>
      <c r="F7" s="355"/>
      <c r="G7" s="6">
        <v>1</v>
      </c>
      <c r="H7" s="41">
        <v>133165000</v>
      </c>
      <c r="I7" s="41">
        <v>0</v>
      </c>
      <c r="J7" s="41">
        <v>6658250</v>
      </c>
      <c r="K7" s="41">
        <v>13903446</v>
      </c>
      <c r="L7" s="41">
        <v>506200</v>
      </c>
      <c r="M7" s="41">
        <v>0</v>
      </c>
      <c r="N7" s="41">
        <v>0</v>
      </c>
      <c r="O7" s="41">
        <v>0</v>
      </c>
      <c r="P7" s="41">
        <v>0</v>
      </c>
      <c r="Q7" s="41">
        <v>0</v>
      </c>
      <c r="R7" s="41">
        <v>0</v>
      </c>
      <c r="S7" s="41">
        <v>0</v>
      </c>
      <c r="T7" s="41">
        <v>0</v>
      </c>
      <c r="U7" s="41">
        <v>77382005</v>
      </c>
      <c r="V7" s="41">
        <v>76490881</v>
      </c>
      <c r="W7" s="42">
        <f>H7+I7+J7+K7-L7+M7+N7+O7+P7+Q7+R7+U7+V7+S7+T7</f>
        <v>307093382</v>
      </c>
      <c r="X7" s="41">
        <v>0</v>
      </c>
      <c r="Y7" s="42">
        <f>W7+X7</f>
        <v>307093382</v>
      </c>
    </row>
    <row r="8" spans="1:25" x14ac:dyDescent="0.2">
      <c r="A8" s="338" t="s">
        <v>265</v>
      </c>
      <c r="B8" s="338"/>
      <c r="C8" s="338"/>
      <c r="D8" s="338"/>
      <c r="E8" s="338"/>
      <c r="F8" s="338"/>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338" t="s">
        <v>266</v>
      </c>
      <c r="B9" s="338"/>
      <c r="C9" s="338"/>
      <c r="D9" s="338"/>
      <c r="E9" s="338"/>
      <c r="F9" s="338"/>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39" t="s">
        <v>300</v>
      </c>
      <c r="B10" s="339"/>
      <c r="C10" s="339"/>
      <c r="D10" s="339"/>
      <c r="E10" s="339"/>
      <c r="F10" s="339"/>
      <c r="G10" s="7">
        <v>4</v>
      </c>
      <c r="H10" s="42">
        <f>H7+H8+H9</f>
        <v>133165000</v>
      </c>
      <c r="I10" s="42">
        <f t="shared" ref="I10:Y10" si="2">I7+I8+I9</f>
        <v>0</v>
      </c>
      <c r="J10" s="42">
        <f t="shared" si="2"/>
        <v>6658250</v>
      </c>
      <c r="K10" s="42">
        <f>K7+K8+K9</f>
        <v>13903446</v>
      </c>
      <c r="L10" s="42">
        <f t="shared" si="2"/>
        <v>506200</v>
      </c>
      <c r="M10" s="42">
        <f t="shared" si="2"/>
        <v>0</v>
      </c>
      <c r="N10" s="42">
        <f t="shared" si="2"/>
        <v>0</v>
      </c>
      <c r="O10" s="42">
        <f t="shared" si="2"/>
        <v>0</v>
      </c>
      <c r="P10" s="42">
        <f t="shared" si="2"/>
        <v>0</v>
      </c>
      <c r="Q10" s="42">
        <f t="shared" si="2"/>
        <v>0</v>
      </c>
      <c r="R10" s="42">
        <f t="shared" si="2"/>
        <v>0</v>
      </c>
      <c r="S10" s="42">
        <f t="shared" si="2"/>
        <v>0</v>
      </c>
      <c r="T10" s="42">
        <f t="shared" si="2"/>
        <v>0</v>
      </c>
      <c r="U10" s="42">
        <f t="shared" si="2"/>
        <v>77382005</v>
      </c>
      <c r="V10" s="42">
        <f t="shared" si="2"/>
        <v>76490881</v>
      </c>
      <c r="W10" s="42">
        <f t="shared" si="2"/>
        <v>307093382</v>
      </c>
      <c r="X10" s="42">
        <f t="shared" si="2"/>
        <v>0</v>
      </c>
      <c r="Y10" s="42">
        <f t="shared" si="2"/>
        <v>307093382</v>
      </c>
    </row>
    <row r="11" spans="1:25" x14ac:dyDescent="0.2">
      <c r="A11" s="338" t="s">
        <v>267</v>
      </c>
      <c r="B11" s="338"/>
      <c r="C11" s="338"/>
      <c r="D11" s="338"/>
      <c r="E11" s="338"/>
      <c r="F11" s="338"/>
      <c r="G11" s="6">
        <v>5</v>
      </c>
      <c r="H11" s="43">
        <v>0</v>
      </c>
      <c r="I11" s="43">
        <v>0</v>
      </c>
      <c r="J11" s="43">
        <v>0</v>
      </c>
      <c r="K11" s="43">
        <v>0</v>
      </c>
      <c r="L11" s="43">
        <v>0</v>
      </c>
      <c r="M11" s="43">
        <v>0</v>
      </c>
      <c r="N11" s="43">
        <v>0</v>
      </c>
      <c r="O11" s="43">
        <v>0</v>
      </c>
      <c r="P11" s="43">
        <v>0</v>
      </c>
      <c r="Q11" s="43">
        <v>0</v>
      </c>
      <c r="R11" s="43">
        <v>0</v>
      </c>
      <c r="S11" s="41">
        <v>0</v>
      </c>
      <c r="T11" s="41">
        <v>0</v>
      </c>
      <c r="U11" s="43">
        <v>0</v>
      </c>
      <c r="V11" s="41">
        <v>115206995</v>
      </c>
      <c r="W11" s="42">
        <f t="shared" ref="W11:W29" si="3">H11+I11+J11+K11-L11+M11+N11+O11+P11+Q11+R11+U11+V11+S11+T11</f>
        <v>115206995</v>
      </c>
      <c r="X11" s="41">
        <v>0</v>
      </c>
      <c r="Y11" s="42">
        <f t="shared" ref="Y11:Y29" si="4">W11+X11</f>
        <v>115206995</v>
      </c>
    </row>
    <row r="12" spans="1:25" x14ac:dyDescent="0.2">
      <c r="A12" s="338" t="s">
        <v>268</v>
      </c>
      <c r="B12" s="338"/>
      <c r="C12" s="338"/>
      <c r="D12" s="338"/>
      <c r="E12" s="338"/>
      <c r="F12" s="338"/>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338" t="s">
        <v>269</v>
      </c>
      <c r="B13" s="338"/>
      <c r="C13" s="338"/>
      <c r="D13" s="338"/>
      <c r="E13" s="338"/>
      <c r="F13" s="338"/>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38" t="s">
        <v>418</v>
      </c>
      <c r="B14" s="338"/>
      <c r="C14" s="338"/>
      <c r="D14" s="338"/>
      <c r="E14" s="338"/>
      <c r="F14" s="338"/>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338" t="s">
        <v>270</v>
      </c>
      <c r="B15" s="338"/>
      <c r="C15" s="338"/>
      <c r="D15" s="338"/>
      <c r="E15" s="338"/>
      <c r="F15" s="338"/>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38" t="s">
        <v>271</v>
      </c>
      <c r="B16" s="338"/>
      <c r="C16" s="338"/>
      <c r="D16" s="338"/>
      <c r="E16" s="338"/>
      <c r="F16" s="338"/>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38" t="s">
        <v>272</v>
      </c>
      <c r="B17" s="338"/>
      <c r="C17" s="338"/>
      <c r="D17" s="338"/>
      <c r="E17" s="338"/>
      <c r="F17" s="338"/>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38" t="s">
        <v>273</v>
      </c>
      <c r="B18" s="338"/>
      <c r="C18" s="338"/>
      <c r="D18" s="338"/>
      <c r="E18" s="338"/>
      <c r="F18" s="338"/>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38" t="s">
        <v>274</v>
      </c>
      <c r="B19" s="338"/>
      <c r="C19" s="338"/>
      <c r="D19" s="338"/>
      <c r="E19" s="338"/>
      <c r="F19" s="338"/>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38" t="s">
        <v>275</v>
      </c>
      <c r="B20" s="338"/>
      <c r="C20" s="338"/>
      <c r="D20" s="338"/>
      <c r="E20" s="338"/>
      <c r="F20" s="338"/>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38" t="s">
        <v>419</v>
      </c>
      <c r="B21" s="338"/>
      <c r="C21" s="338"/>
      <c r="D21" s="338"/>
      <c r="E21" s="338"/>
      <c r="F21" s="338"/>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38" t="s">
        <v>420</v>
      </c>
      <c r="B22" s="338"/>
      <c r="C22" s="338"/>
      <c r="D22" s="338"/>
      <c r="E22" s="338"/>
      <c r="F22" s="338"/>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38" t="s">
        <v>421</v>
      </c>
      <c r="B23" s="338"/>
      <c r="C23" s="338"/>
      <c r="D23" s="338"/>
      <c r="E23" s="338"/>
      <c r="F23" s="338"/>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38" t="s">
        <v>276</v>
      </c>
      <c r="B24" s="338"/>
      <c r="C24" s="338"/>
      <c r="D24" s="338"/>
      <c r="E24" s="338"/>
      <c r="F24" s="338"/>
      <c r="G24" s="6">
        <v>18</v>
      </c>
      <c r="H24" s="41">
        <v>0</v>
      </c>
      <c r="I24" s="41">
        <v>0</v>
      </c>
      <c r="J24" s="41">
        <v>0</v>
      </c>
      <c r="K24" s="41">
        <v>25000000</v>
      </c>
      <c r="L24" s="41">
        <v>14307340</v>
      </c>
      <c r="M24" s="41">
        <v>0</v>
      </c>
      <c r="N24" s="41">
        <v>0</v>
      </c>
      <c r="O24" s="41">
        <v>0</v>
      </c>
      <c r="P24" s="41">
        <v>0</v>
      </c>
      <c r="Q24" s="41">
        <v>0</v>
      </c>
      <c r="R24" s="41">
        <v>0</v>
      </c>
      <c r="S24" s="41">
        <v>0</v>
      </c>
      <c r="T24" s="41">
        <v>0</v>
      </c>
      <c r="U24" s="41">
        <v>-25000000</v>
      </c>
      <c r="V24" s="41">
        <v>0</v>
      </c>
      <c r="W24" s="42">
        <f t="shared" si="3"/>
        <v>-14307340</v>
      </c>
      <c r="X24" s="41">
        <v>0</v>
      </c>
      <c r="Y24" s="42">
        <f t="shared" si="4"/>
        <v>-14307340</v>
      </c>
    </row>
    <row r="25" spans="1:25" x14ac:dyDescent="0.2">
      <c r="A25" s="338" t="s">
        <v>422</v>
      </c>
      <c r="B25" s="338"/>
      <c r="C25" s="338"/>
      <c r="D25" s="338"/>
      <c r="E25" s="338"/>
      <c r="F25" s="338"/>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338" t="s">
        <v>430</v>
      </c>
      <c r="B26" s="338"/>
      <c r="C26" s="338"/>
      <c r="D26" s="338"/>
      <c r="E26" s="338"/>
      <c r="F26" s="338"/>
      <c r="G26" s="6">
        <v>20</v>
      </c>
      <c r="H26" s="41">
        <v>0</v>
      </c>
      <c r="I26" s="41">
        <v>0</v>
      </c>
      <c r="J26" s="41">
        <v>0</v>
      </c>
      <c r="K26" s="41">
        <v>0</v>
      </c>
      <c r="L26" s="41">
        <v>0</v>
      </c>
      <c r="M26" s="41">
        <v>0</v>
      </c>
      <c r="N26" s="41">
        <v>0</v>
      </c>
      <c r="O26" s="41">
        <v>0</v>
      </c>
      <c r="P26" s="41">
        <v>0</v>
      </c>
      <c r="Q26" s="41">
        <v>0</v>
      </c>
      <c r="R26" s="41">
        <v>0</v>
      </c>
      <c r="S26" s="41">
        <v>0</v>
      </c>
      <c r="T26" s="41">
        <v>0</v>
      </c>
      <c r="U26" s="41">
        <v>-109162418</v>
      </c>
      <c r="V26" s="41">
        <v>0</v>
      </c>
      <c r="W26" s="42">
        <f t="shared" si="3"/>
        <v>-109162418</v>
      </c>
      <c r="X26" s="41">
        <v>0</v>
      </c>
      <c r="Y26" s="42">
        <f t="shared" si="4"/>
        <v>-109162418</v>
      </c>
    </row>
    <row r="27" spans="1:25" ht="12.75" customHeight="1" x14ac:dyDescent="0.2">
      <c r="A27" s="338" t="s">
        <v>423</v>
      </c>
      <c r="B27" s="338"/>
      <c r="C27" s="338"/>
      <c r="D27" s="338"/>
      <c r="E27" s="338"/>
      <c r="F27" s="338"/>
      <c r="G27" s="6">
        <v>21</v>
      </c>
      <c r="H27" s="41">
        <v>0</v>
      </c>
      <c r="I27" s="41">
        <v>0</v>
      </c>
      <c r="J27" s="41">
        <v>0</v>
      </c>
      <c r="K27" s="41">
        <v>-2391610</v>
      </c>
      <c r="L27" s="41">
        <v>-2391610</v>
      </c>
      <c r="M27" s="41">
        <v>0</v>
      </c>
      <c r="N27" s="41">
        <v>0</v>
      </c>
      <c r="O27" s="41">
        <v>0</v>
      </c>
      <c r="P27" s="41">
        <v>0</v>
      </c>
      <c r="Q27" s="41">
        <v>0</v>
      </c>
      <c r="R27" s="41">
        <v>0</v>
      </c>
      <c r="S27" s="41">
        <v>0</v>
      </c>
      <c r="T27" s="41">
        <v>0</v>
      </c>
      <c r="U27" s="41">
        <v>4405138</v>
      </c>
      <c r="V27" s="41">
        <v>0</v>
      </c>
      <c r="W27" s="42">
        <f t="shared" si="3"/>
        <v>4405138</v>
      </c>
      <c r="X27" s="41">
        <v>0</v>
      </c>
      <c r="Y27" s="42">
        <f t="shared" si="4"/>
        <v>4405138</v>
      </c>
    </row>
    <row r="28" spans="1:25" ht="12.75" customHeight="1" x14ac:dyDescent="0.2">
      <c r="A28" s="338" t="s">
        <v>424</v>
      </c>
      <c r="B28" s="338"/>
      <c r="C28" s="338"/>
      <c r="D28" s="338"/>
      <c r="E28" s="338"/>
      <c r="F28" s="338"/>
      <c r="G28" s="6">
        <v>22</v>
      </c>
      <c r="H28" s="41">
        <v>0</v>
      </c>
      <c r="I28" s="41">
        <v>0</v>
      </c>
      <c r="J28" s="41">
        <v>0</v>
      </c>
      <c r="K28" s="41">
        <v>0</v>
      </c>
      <c r="L28" s="41">
        <v>0</v>
      </c>
      <c r="M28" s="41">
        <v>0</v>
      </c>
      <c r="N28" s="41">
        <v>0</v>
      </c>
      <c r="O28" s="41">
        <v>0</v>
      </c>
      <c r="P28" s="41">
        <v>0</v>
      </c>
      <c r="Q28" s="41">
        <v>0</v>
      </c>
      <c r="R28" s="41">
        <v>0</v>
      </c>
      <c r="S28" s="41">
        <v>0</v>
      </c>
      <c r="T28" s="41">
        <v>0</v>
      </c>
      <c r="U28" s="41">
        <v>76490881</v>
      </c>
      <c r="V28" s="41">
        <v>-76490881</v>
      </c>
      <c r="W28" s="42">
        <f t="shared" si="3"/>
        <v>0</v>
      </c>
      <c r="X28" s="41">
        <v>0</v>
      </c>
      <c r="Y28" s="42">
        <f t="shared" si="4"/>
        <v>0</v>
      </c>
    </row>
    <row r="29" spans="1:25" ht="12.75" customHeight="1" x14ac:dyDescent="0.2">
      <c r="A29" s="338" t="s">
        <v>425</v>
      </c>
      <c r="B29" s="338"/>
      <c r="C29" s="338"/>
      <c r="D29" s="338"/>
      <c r="E29" s="338"/>
      <c r="F29" s="338"/>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56" t="s">
        <v>426</v>
      </c>
      <c r="B30" s="356"/>
      <c r="C30" s="356"/>
      <c r="D30" s="356"/>
      <c r="E30" s="356"/>
      <c r="F30" s="356"/>
      <c r="G30" s="8">
        <v>24</v>
      </c>
      <c r="H30" s="44">
        <f>SUM(H10:H29)</f>
        <v>133165000</v>
      </c>
      <c r="I30" s="44">
        <f t="shared" ref="I30:Y30" si="5">SUM(I10:I29)</f>
        <v>0</v>
      </c>
      <c r="J30" s="44">
        <f t="shared" si="5"/>
        <v>6658250</v>
      </c>
      <c r="K30" s="44">
        <f t="shared" si="5"/>
        <v>36511836</v>
      </c>
      <c r="L30" s="44">
        <f t="shared" si="5"/>
        <v>12421930</v>
      </c>
      <c r="M30" s="44">
        <f t="shared" si="5"/>
        <v>0</v>
      </c>
      <c r="N30" s="44">
        <f t="shared" si="5"/>
        <v>0</v>
      </c>
      <c r="O30" s="44">
        <f t="shared" si="5"/>
        <v>0</v>
      </c>
      <c r="P30" s="44">
        <f t="shared" si="5"/>
        <v>0</v>
      </c>
      <c r="Q30" s="44">
        <f t="shared" si="5"/>
        <v>0</v>
      </c>
      <c r="R30" s="44">
        <f t="shared" si="5"/>
        <v>0</v>
      </c>
      <c r="S30" s="44">
        <f t="shared" si="5"/>
        <v>0</v>
      </c>
      <c r="T30" s="44">
        <f t="shared" si="5"/>
        <v>0</v>
      </c>
      <c r="U30" s="44">
        <f t="shared" si="5"/>
        <v>24115606</v>
      </c>
      <c r="V30" s="44">
        <f t="shared" si="5"/>
        <v>115206995</v>
      </c>
      <c r="W30" s="44">
        <f t="shared" si="5"/>
        <v>303235757</v>
      </c>
      <c r="X30" s="44">
        <f t="shared" si="5"/>
        <v>0</v>
      </c>
      <c r="Y30" s="44">
        <f t="shared" si="5"/>
        <v>303235757</v>
      </c>
    </row>
    <row r="31" spans="1:25" x14ac:dyDescent="0.2">
      <c r="A31" s="357" t="s">
        <v>277</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row>
    <row r="32" spans="1:25" ht="36.75" customHeight="1" x14ac:dyDescent="0.2">
      <c r="A32" s="359" t="s">
        <v>278</v>
      </c>
      <c r="B32" s="359"/>
      <c r="C32" s="359"/>
      <c r="D32" s="359"/>
      <c r="E32" s="359"/>
      <c r="F32" s="359"/>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
      <c r="A33" s="359" t="s">
        <v>427</v>
      </c>
      <c r="B33" s="359"/>
      <c r="C33" s="359"/>
      <c r="D33" s="359"/>
      <c r="E33" s="359"/>
      <c r="F33" s="359"/>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115206995</v>
      </c>
      <c r="W33" s="42">
        <f t="shared" si="8"/>
        <v>115206995</v>
      </c>
      <c r="X33" s="42">
        <f t="shared" si="8"/>
        <v>0</v>
      </c>
      <c r="Y33" s="42">
        <f t="shared" si="8"/>
        <v>115206995</v>
      </c>
    </row>
    <row r="34" spans="1:25" ht="30.75" customHeight="1" x14ac:dyDescent="0.2">
      <c r="A34" s="360" t="s">
        <v>428</v>
      </c>
      <c r="B34" s="360"/>
      <c r="C34" s="360"/>
      <c r="D34" s="360"/>
      <c r="E34" s="360"/>
      <c r="F34" s="360"/>
      <c r="G34" s="8">
        <v>27</v>
      </c>
      <c r="H34" s="44">
        <f>SUM(H21:H29)</f>
        <v>0</v>
      </c>
      <c r="I34" s="44">
        <f t="shared" ref="I34:Y34" si="10">SUM(I21:I29)</f>
        <v>0</v>
      </c>
      <c r="J34" s="44">
        <f t="shared" si="10"/>
        <v>0</v>
      </c>
      <c r="K34" s="44">
        <f t="shared" si="10"/>
        <v>22608390</v>
      </c>
      <c r="L34" s="44">
        <f t="shared" si="10"/>
        <v>11915730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-53266399</v>
      </c>
      <c r="V34" s="44">
        <f t="shared" si="10"/>
        <v>-76490881</v>
      </c>
      <c r="W34" s="44">
        <f t="shared" si="10"/>
        <v>-119064620</v>
      </c>
      <c r="X34" s="44">
        <f t="shared" si="10"/>
        <v>0</v>
      </c>
      <c r="Y34" s="44">
        <f t="shared" si="10"/>
        <v>-119064620</v>
      </c>
    </row>
    <row r="35" spans="1:25" x14ac:dyDescent="0.2">
      <c r="A35" s="357" t="s">
        <v>279</v>
      </c>
      <c r="B35" s="361"/>
      <c r="C35" s="361"/>
      <c r="D35" s="361"/>
      <c r="E35" s="361"/>
      <c r="F35" s="361"/>
      <c r="G35" s="361"/>
      <c r="H35" s="361"/>
      <c r="I35" s="361"/>
      <c r="J35" s="361"/>
      <c r="K35" s="361"/>
      <c r="L35" s="361"/>
      <c r="M35" s="361"/>
      <c r="N35" s="361"/>
      <c r="O35" s="361"/>
      <c r="P35" s="361"/>
      <c r="Q35" s="361"/>
      <c r="R35" s="361"/>
      <c r="S35" s="361"/>
      <c r="T35" s="361"/>
      <c r="U35" s="361"/>
      <c r="V35" s="361"/>
      <c r="W35" s="361"/>
      <c r="X35" s="361"/>
      <c r="Y35" s="361"/>
    </row>
    <row r="36" spans="1:25" ht="12.75" customHeight="1" x14ac:dyDescent="0.2">
      <c r="A36" s="355" t="s">
        <v>301</v>
      </c>
      <c r="B36" s="355"/>
      <c r="C36" s="355"/>
      <c r="D36" s="355"/>
      <c r="E36" s="355"/>
      <c r="F36" s="355"/>
      <c r="G36" s="6">
        <v>28</v>
      </c>
      <c r="H36" s="41">
        <v>133165000</v>
      </c>
      <c r="I36" s="41">
        <v>0</v>
      </c>
      <c r="J36" s="41">
        <v>6658250</v>
      </c>
      <c r="K36" s="41">
        <v>36511836</v>
      </c>
      <c r="L36" s="41">
        <v>12421930</v>
      </c>
      <c r="M36" s="41">
        <v>0</v>
      </c>
      <c r="N36" s="41">
        <v>0</v>
      </c>
      <c r="O36" s="41">
        <v>0</v>
      </c>
      <c r="P36" s="41">
        <v>0</v>
      </c>
      <c r="Q36" s="41">
        <v>0</v>
      </c>
      <c r="R36" s="41">
        <v>0</v>
      </c>
      <c r="S36" s="41">
        <v>0</v>
      </c>
      <c r="T36" s="41">
        <v>0</v>
      </c>
      <c r="U36" s="41">
        <v>139322601</v>
      </c>
      <c r="V36" s="41">
        <v>0</v>
      </c>
      <c r="W36" s="45">
        <f>H36+I36+J36+K36-L36+M36+N36+O36+P36+Q36+R36+U36+V36+S36+T36</f>
        <v>303235757</v>
      </c>
      <c r="X36" s="41">
        <v>0</v>
      </c>
      <c r="Y36" s="45">
        <f t="shared" ref="Y36:Y38" si="12">W36+X36</f>
        <v>303235757</v>
      </c>
    </row>
    <row r="37" spans="1:25" ht="12.75" customHeight="1" x14ac:dyDescent="0.2">
      <c r="A37" s="338" t="s">
        <v>265</v>
      </c>
      <c r="B37" s="338"/>
      <c r="C37" s="338"/>
      <c r="D37" s="338"/>
      <c r="E37" s="338"/>
      <c r="F37" s="338"/>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338" t="s">
        <v>266</v>
      </c>
      <c r="B38" s="338"/>
      <c r="C38" s="338"/>
      <c r="D38" s="338"/>
      <c r="E38" s="338"/>
      <c r="F38" s="338"/>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339" t="s">
        <v>429</v>
      </c>
      <c r="B39" s="339"/>
      <c r="C39" s="339"/>
      <c r="D39" s="339"/>
      <c r="E39" s="339"/>
      <c r="F39" s="339"/>
      <c r="G39" s="7">
        <v>31</v>
      </c>
      <c r="H39" s="42">
        <f>H36+H37+H38</f>
        <v>133165000</v>
      </c>
      <c r="I39" s="42">
        <f t="shared" ref="I39:Y39" si="14">I36+I37+I38</f>
        <v>0</v>
      </c>
      <c r="J39" s="42">
        <f t="shared" si="14"/>
        <v>6658250</v>
      </c>
      <c r="K39" s="42">
        <f t="shared" si="14"/>
        <v>36511836</v>
      </c>
      <c r="L39" s="42">
        <f t="shared" si="14"/>
        <v>12421930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139322601</v>
      </c>
      <c r="V39" s="42">
        <f t="shared" si="14"/>
        <v>0</v>
      </c>
      <c r="W39" s="42">
        <f t="shared" si="14"/>
        <v>303235757</v>
      </c>
      <c r="X39" s="42">
        <f t="shared" si="14"/>
        <v>0</v>
      </c>
      <c r="Y39" s="42">
        <f t="shared" si="14"/>
        <v>303235757</v>
      </c>
    </row>
    <row r="40" spans="1:25" ht="12.75" customHeight="1" x14ac:dyDescent="0.2">
      <c r="A40" s="338" t="s">
        <v>267</v>
      </c>
      <c r="B40" s="338"/>
      <c r="C40" s="338"/>
      <c r="D40" s="338"/>
      <c r="E40" s="338"/>
      <c r="F40" s="338"/>
      <c r="G40" s="6">
        <v>32</v>
      </c>
      <c r="H40" s="43">
        <v>0</v>
      </c>
      <c r="I40" s="43">
        <v>0</v>
      </c>
      <c r="J40" s="43">
        <v>0</v>
      </c>
      <c r="K40" s="43">
        <v>0</v>
      </c>
      <c r="L40" s="43">
        <v>0</v>
      </c>
      <c r="M40" s="43">
        <v>0</v>
      </c>
      <c r="N40" s="43">
        <v>0</v>
      </c>
      <c r="O40" s="43">
        <v>0</v>
      </c>
      <c r="P40" s="43">
        <v>0</v>
      </c>
      <c r="Q40" s="43">
        <v>0</v>
      </c>
      <c r="R40" s="43">
        <v>0</v>
      </c>
      <c r="S40" s="41">
        <v>0</v>
      </c>
      <c r="T40" s="41">
        <v>0</v>
      </c>
      <c r="U40" s="43">
        <v>0</v>
      </c>
      <c r="V40" s="41">
        <v>48803910</v>
      </c>
      <c r="W40" s="45">
        <f t="shared" ref="W40:W58" si="15">H40+I40+J40+K40-L40+M40+N40+O40+P40+Q40+R40+U40+V40+S40+T40</f>
        <v>48803910</v>
      </c>
      <c r="X40" s="41">
        <v>0</v>
      </c>
      <c r="Y40" s="45">
        <f t="shared" ref="Y40:Y58" si="16">W40+X40</f>
        <v>48803910</v>
      </c>
    </row>
    <row r="41" spans="1:25" ht="12.75" customHeight="1" x14ac:dyDescent="0.2">
      <c r="A41" s="338" t="s">
        <v>268</v>
      </c>
      <c r="B41" s="338"/>
      <c r="C41" s="338"/>
      <c r="D41" s="338"/>
      <c r="E41" s="338"/>
      <c r="F41" s="338"/>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338" t="s">
        <v>280</v>
      </c>
      <c r="B42" s="338"/>
      <c r="C42" s="338"/>
      <c r="D42" s="338"/>
      <c r="E42" s="338"/>
      <c r="F42" s="338"/>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38" t="s">
        <v>418</v>
      </c>
      <c r="B43" s="338"/>
      <c r="C43" s="338"/>
      <c r="D43" s="338"/>
      <c r="E43" s="338"/>
      <c r="F43" s="338"/>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338" t="s">
        <v>270</v>
      </c>
      <c r="B44" s="338"/>
      <c r="C44" s="338"/>
      <c r="D44" s="338"/>
      <c r="E44" s="338"/>
      <c r="F44" s="338"/>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38" t="s">
        <v>271</v>
      </c>
      <c r="B45" s="338"/>
      <c r="C45" s="338"/>
      <c r="D45" s="338"/>
      <c r="E45" s="338"/>
      <c r="F45" s="338"/>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38" t="s">
        <v>281</v>
      </c>
      <c r="B46" s="338"/>
      <c r="C46" s="338"/>
      <c r="D46" s="338"/>
      <c r="E46" s="338"/>
      <c r="F46" s="338"/>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38" t="s">
        <v>273</v>
      </c>
      <c r="B47" s="338"/>
      <c r="C47" s="338"/>
      <c r="D47" s="338"/>
      <c r="E47" s="338"/>
      <c r="F47" s="338"/>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38" t="s">
        <v>274</v>
      </c>
      <c r="B48" s="338"/>
      <c r="C48" s="338"/>
      <c r="D48" s="338"/>
      <c r="E48" s="338"/>
      <c r="F48" s="338"/>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38" t="s">
        <v>275</v>
      </c>
      <c r="B49" s="338"/>
      <c r="C49" s="338"/>
      <c r="D49" s="338"/>
      <c r="E49" s="338"/>
      <c r="F49" s="338"/>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38" t="s">
        <v>419</v>
      </c>
      <c r="B50" s="338"/>
      <c r="C50" s="338"/>
      <c r="D50" s="338"/>
      <c r="E50" s="338"/>
      <c r="F50" s="338"/>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338" t="s">
        <v>420</v>
      </c>
      <c r="B51" s="338"/>
      <c r="C51" s="338"/>
      <c r="D51" s="338"/>
      <c r="E51" s="338"/>
      <c r="F51" s="338"/>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338" t="s">
        <v>421</v>
      </c>
      <c r="B52" s="338"/>
      <c r="C52" s="338"/>
      <c r="D52" s="338"/>
      <c r="E52" s="338"/>
      <c r="F52" s="338"/>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338" t="s">
        <v>276</v>
      </c>
      <c r="B53" s="338"/>
      <c r="C53" s="338"/>
      <c r="D53" s="338"/>
      <c r="E53" s="338"/>
      <c r="F53" s="338"/>
      <c r="G53" s="6">
        <v>45</v>
      </c>
      <c r="H53" s="41">
        <v>0</v>
      </c>
      <c r="I53" s="41">
        <v>0</v>
      </c>
      <c r="J53" s="41">
        <v>0</v>
      </c>
      <c r="K53" s="41">
        <v>0</v>
      </c>
      <c r="L53" s="41">
        <v>3710600</v>
      </c>
      <c r="M53" s="41">
        <v>0</v>
      </c>
      <c r="N53" s="41">
        <v>0</v>
      </c>
      <c r="O53" s="41">
        <v>0</v>
      </c>
      <c r="P53" s="41">
        <v>0</v>
      </c>
      <c r="Q53" s="41">
        <v>0</v>
      </c>
      <c r="R53" s="41">
        <v>0</v>
      </c>
      <c r="S53" s="41">
        <v>0</v>
      </c>
      <c r="T53" s="41">
        <v>0</v>
      </c>
      <c r="U53" s="41">
        <v>0</v>
      </c>
      <c r="V53" s="41">
        <v>0</v>
      </c>
      <c r="W53" s="45">
        <f t="shared" si="15"/>
        <v>-3710600</v>
      </c>
      <c r="X53" s="41">
        <v>0</v>
      </c>
      <c r="Y53" s="45">
        <f t="shared" si="16"/>
        <v>-3710600</v>
      </c>
    </row>
    <row r="54" spans="1:25" ht="12.75" customHeight="1" x14ac:dyDescent="0.2">
      <c r="A54" s="338" t="s">
        <v>422</v>
      </c>
      <c r="B54" s="338"/>
      <c r="C54" s="338"/>
      <c r="D54" s="338"/>
      <c r="E54" s="338"/>
      <c r="F54" s="338"/>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338" t="s">
        <v>430</v>
      </c>
      <c r="B55" s="338"/>
      <c r="C55" s="338"/>
      <c r="D55" s="338"/>
      <c r="E55" s="338"/>
      <c r="F55" s="338"/>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
      <c r="A56" s="338" t="s">
        <v>423</v>
      </c>
      <c r="B56" s="338"/>
      <c r="C56" s="338"/>
      <c r="D56" s="338"/>
      <c r="E56" s="338"/>
      <c r="F56" s="338"/>
      <c r="G56" s="6">
        <v>48</v>
      </c>
      <c r="H56" s="41">
        <v>0</v>
      </c>
      <c r="I56" s="41">
        <v>0</v>
      </c>
      <c r="J56" s="41">
        <v>0</v>
      </c>
      <c r="K56" s="41">
        <v>0</v>
      </c>
      <c r="L56" s="41">
        <v>0</v>
      </c>
      <c r="M56" s="41">
        <v>0</v>
      </c>
      <c r="N56" s="41">
        <v>0</v>
      </c>
      <c r="O56" s="41">
        <v>0</v>
      </c>
      <c r="P56" s="41">
        <v>0</v>
      </c>
      <c r="Q56" s="41">
        <v>0</v>
      </c>
      <c r="R56" s="41">
        <v>0</v>
      </c>
      <c r="S56" s="41">
        <v>0</v>
      </c>
      <c r="T56" s="41">
        <v>0</v>
      </c>
      <c r="U56" s="41">
        <v>1929416</v>
      </c>
      <c r="V56" s="41">
        <v>0</v>
      </c>
      <c r="W56" s="45">
        <f t="shared" si="15"/>
        <v>1929416</v>
      </c>
      <c r="X56" s="41">
        <v>0</v>
      </c>
      <c r="Y56" s="45">
        <f t="shared" si="16"/>
        <v>1929416</v>
      </c>
    </row>
    <row r="57" spans="1:25" ht="12.75" customHeight="1" x14ac:dyDescent="0.2">
      <c r="A57" s="338" t="s">
        <v>431</v>
      </c>
      <c r="B57" s="338"/>
      <c r="C57" s="338"/>
      <c r="D57" s="338"/>
      <c r="E57" s="338"/>
      <c r="F57" s="338"/>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338" t="s">
        <v>425</v>
      </c>
      <c r="B58" s="338"/>
      <c r="C58" s="338"/>
      <c r="D58" s="338"/>
      <c r="E58" s="338"/>
      <c r="F58" s="338"/>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56" t="s">
        <v>432</v>
      </c>
      <c r="B59" s="356"/>
      <c r="C59" s="356"/>
      <c r="D59" s="356"/>
      <c r="E59" s="356"/>
      <c r="F59" s="356"/>
      <c r="G59" s="8">
        <v>51</v>
      </c>
      <c r="H59" s="44">
        <f>SUM(H39:H58)</f>
        <v>133165000</v>
      </c>
      <c r="I59" s="44">
        <f t="shared" ref="I59:Y59" si="17">SUM(I39:I58)</f>
        <v>0</v>
      </c>
      <c r="J59" s="44">
        <f t="shared" si="17"/>
        <v>6658250</v>
      </c>
      <c r="K59" s="44">
        <f t="shared" si="17"/>
        <v>36511836</v>
      </c>
      <c r="L59" s="44">
        <f t="shared" si="17"/>
        <v>16132530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141252017</v>
      </c>
      <c r="V59" s="44">
        <f t="shared" si="17"/>
        <v>48803910</v>
      </c>
      <c r="W59" s="44">
        <f t="shared" si="17"/>
        <v>350258483</v>
      </c>
      <c r="X59" s="44">
        <f t="shared" si="17"/>
        <v>0</v>
      </c>
      <c r="Y59" s="44">
        <f t="shared" si="17"/>
        <v>350258483</v>
      </c>
    </row>
    <row r="60" spans="1:25" x14ac:dyDescent="0.2">
      <c r="A60" s="357" t="s">
        <v>277</v>
      </c>
      <c r="B60" s="358"/>
      <c r="C60" s="358"/>
      <c r="D60" s="358"/>
      <c r="E60" s="358"/>
      <c r="F60" s="358"/>
      <c r="G60" s="358"/>
      <c r="H60" s="358"/>
      <c r="I60" s="358"/>
      <c r="J60" s="358"/>
      <c r="K60" s="358"/>
      <c r="L60" s="358"/>
      <c r="M60" s="358"/>
      <c r="N60" s="358"/>
      <c r="O60" s="358"/>
      <c r="P60" s="358"/>
      <c r="Q60" s="358"/>
      <c r="R60" s="358"/>
      <c r="S60" s="358"/>
      <c r="T60" s="358"/>
      <c r="U60" s="358"/>
      <c r="V60" s="358"/>
      <c r="W60" s="358"/>
      <c r="X60" s="358"/>
      <c r="Y60" s="358"/>
    </row>
    <row r="61" spans="1:25" ht="31.5" customHeight="1" x14ac:dyDescent="0.2">
      <c r="A61" s="359" t="s">
        <v>433</v>
      </c>
      <c r="B61" s="359"/>
      <c r="C61" s="359"/>
      <c r="D61" s="359"/>
      <c r="E61" s="359"/>
      <c r="F61" s="359"/>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359" t="s">
        <v>434</v>
      </c>
      <c r="B62" s="359"/>
      <c r="C62" s="359"/>
      <c r="D62" s="359"/>
      <c r="E62" s="359"/>
      <c r="F62" s="359"/>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48803910</v>
      </c>
      <c r="W62" s="45">
        <f t="shared" si="20"/>
        <v>48803910</v>
      </c>
      <c r="X62" s="45">
        <f t="shared" si="20"/>
        <v>0</v>
      </c>
      <c r="Y62" s="45">
        <f t="shared" si="20"/>
        <v>48803910</v>
      </c>
    </row>
    <row r="63" spans="1:25" ht="29.25" customHeight="1" x14ac:dyDescent="0.2">
      <c r="A63" s="360" t="s">
        <v>435</v>
      </c>
      <c r="B63" s="360"/>
      <c r="C63" s="360"/>
      <c r="D63" s="360"/>
      <c r="E63" s="360"/>
      <c r="F63" s="360"/>
      <c r="G63" s="8">
        <v>54</v>
      </c>
      <c r="H63" s="46">
        <f>SUM(H50:H58)</f>
        <v>0</v>
      </c>
      <c r="I63" s="46">
        <f t="shared" ref="I63:Y63" si="22">SUM(I50:I58)</f>
        <v>0</v>
      </c>
      <c r="J63" s="46">
        <f t="shared" si="22"/>
        <v>0</v>
      </c>
      <c r="K63" s="46">
        <f t="shared" si="22"/>
        <v>0</v>
      </c>
      <c r="L63" s="46">
        <f t="shared" si="22"/>
        <v>3710600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1929416</v>
      </c>
      <c r="V63" s="46">
        <f t="shared" si="22"/>
        <v>0</v>
      </c>
      <c r="W63" s="46">
        <f t="shared" si="22"/>
        <v>-1781184</v>
      </c>
      <c r="X63" s="46">
        <f t="shared" si="22"/>
        <v>0</v>
      </c>
      <c r="Y63" s="46">
        <f t="shared" si="22"/>
        <v>-1781184</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33"/>
  <sheetViews>
    <sheetView showGridLines="0" zoomScaleNormal="100" workbookViewId="0">
      <selection sqref="A1:I40"/>
    </sheetView>
  </sheetViews>
  <sheetFormatPr defaultColWidth="8.85546875" defaultRowHeight="14.25" x14ac:dyDescent="0.2"/>
  <cols>
    <col min="1" max="1" width="27" style="131" customWidth="1"/>
    <col min="2" max="2" width="13.85546875" style="131" customWidth="1"/>
    <col min="3" max="3" width="13.140625" style="131" customWidth="1"/>
    <col min="4" max="4" width="14.42578125" style="131" customWidth="1"/>
    <col min="5" max="5" width="12.5703125" style="131" customWidth="1"/>
    <col min="6" max="6" width="12.42578125" style="131" customWidth="1"/>
    <col min="7" max="7" width="14.5703125" style="131" customWidth="1"/>
    <col min="8" max="8" width="14.42578125" style="131" customWidth="1"/>
    <col min="9" max="9" width="21.140625" style="131" customWidth="1"/>
    <col min="10" max="10" width="15.7109375" style="131" customWidth="1"/>
    <col min="11" max="11" width="13.140625" style="131" customWidth="1"/>
    <col min="12" max="12" width="14.28515625" style="131" customWidth="1"/>
    <col min="13" max="13" width="13.28515625" style="131" customWidth="1"/>
    <col min="14" max="16384" width="8.85546875" style="131"/>
  </cols>
  <sheetData>
    <row r="1" spans="1:9" x14ac:dyDescent="0.2">
      <c r="A1" s="362" t="s">
        <v>538</v>
      </c>
      <c r="B1" s="366"/>
      <c r="C1" s="366"/>
      <c r="D1" s="366"/>
      <c r="E1" s="366"/>
      <c r="F1" s="366"/>
      <c r="G1" s="366"/>
      <c r="H1" s="366"/>
      <c r="I1" s="366"/>
    </row>
    <row r="2" spans="1:9" x14ac:dyDescent="0.2">
      <c r="A2" s="366"/>
      <c r="B2" s="366"/>
      <c r="C2" s="366"/>
      <c r="D2" s="366"/>
      <c r="E2" s="366"/>
      <c r="F2" s="366"/>
      <c r="G2" s="366"/>
      <c r="H2" s="366"/>
      <c r="I2" s="366"/>
    </row>
    <row r="3" spans="1:9" x14ac:dyDescent="0.2">
      <c r="A3" s="366"/>
      <c r="B3" s="366"/>
      <c r="C3" s="366"/>
      <c r="D3" s="366"/>
      <c r="E3" s="366"/>
      <c r="F3" s="366"/>
      <c r="G3" s="366"/>
      <c r="H3" s="366"/>
      <c r="I3" s="366"/>
    </row>
    <row r="4" spans="1:9" x14ac:dyDescent="0.2">
      <c r="A4" s="366"/>
      <c r="B4" s="366"/>
      <c r="C4" s="366"/>
      <c r="D4" s="366"/>
      <c r="E4" s="366"/>
      <c r="F4" s="366"/>
      <c r="G4" s="366"/>
      <c r="H4" s="366"/>
      <c r="I4" s="366"/>
    </row>
    <row r="5" spans="1:9" x14ac:dyDescent="0.2">
      <c r="A5" s="366"/>
      <c r="B5" s="366"/>
      <c r="C5" s="366"/>
      <c r="D5" s="366"/>
      <c r="E5" s="366"/>
      <c r="F5" s="366"/>
      <c r="G5" s="366"/>
      <c r="H5" s="366"/>
      <c r="I5" s="366"/>
    </row>
    <row r="6" spans="1:9" x14ac:dyDescent="0.2">
      <c r="A6" s="366"/>
      <c r="B6" s="366"/>
      <c r="C6" s="366"/>
      <c r="D6" s="366"/>
      <c r="E6" s="366"/>
      <c r="F6" s="366"/>
      <c r="G6" s="366"/>
      <c r="H6" s="366"/>
      <c r="I6" s="366"/>
    </row>
    <row r="7" spans="1:9" x14ac:dyDescent="0.2">
      <c r="A7" s="366"/>
      <c r="B7" s="366"/>
      <c r="C7" s="366"/>
      <c r="D7" s="366"/>
      <c r="E7" s="366"/>
      <c r="F7" s="366"/>
      <c r="G7" s="366"/>
      <c r="H7" s="366"/>
      <c r="I7" s="366"/>
    </row>
    <row r="8" spans="1:9" x14ac:dyDescent="0.2">
      <c r="A8" s="366"/>
      <c r="B8" s="366"/>
      <c r="C8" s="366"/>
      <c r="D8" s="366"/>
      <c r="E8" s="366"/>
      <c r="F8" s="366"/>
      <c r="G8" s="366"/>
      <c r="H8" s="366"/>
      <c r="I8" s="366"/>
    </row>
    <row r="9" spans="1:9" x14ac:dyDescent="0.2">
      <c r="A9" s="366"/>
      <c r="B9" s="366"/>
      <c r="C9" s="366"/>
      <c r="D9" s="366"/>
      <c r="E9" s="366"/>
      <c r="F9" s="366"/>
      <c r="G9" s="366"/>
      <c r="H9" s="366"/>
      <c r="I9" s="366"/>
    </row>
    <row r="10" spans="1:9" x14ac:dyDescent="0.2">
      <c r="A10" s="366"/>
      <c r="B10" s="366"/>
      <c r="C10" s="366"/>
      <c r="D10" s="366"/>
      <c r="E10" s="366"/>
      <c r="F10" s="366"/>
      <c r="G10" s="366"/>
      <c r="H10" s="366"/>
      <c r="I10" s="366"/>
    </row>
    <row r="11" spans="1:9" x14ac:dyDescent="0.2">
      <c r="A11" s="366"/>
      <c r="B11" s="366"/>
      <c r="C11" s="366"/>
      <c r="D11" s="366"/>
      <c r="E11" s="366"/>
      <c r="F11" s="366"/>
      <c r="G11" s="366"/>
      <c r="H11" s="366"/>
      <c r="I11" s="366"/>
    </row>
    <row r="12" spans="1:9" x14ac:dyDescent="0.2">
      <c r="A12" s="366"/>
      <c r="B12" s="366"/>
      <c r="C12" s="366"/>
      <c r="D12" s="366"/>
      <c r="E12" s="366"/>
      <c r="F12" s="366"/>
      <c r="G12" s="366"/>
      <c r="H12" s="366"/>
      <c r="I12" s="366"/>
    </row>
    <row r="13" spans="1:9" x14ac:dyDescent="0.2">
      <c r="A13" s="366"/>
      <c r="B13" s="366"/>
      <c r="C13" s="366"/>
      <c r="D13" s="366"/>
      <c r="E13" s="366"/>
      <c r="F13" s="366"/>
      <c r="G13" s="366"/>
      <c r="H13" s="366"/>
      <c r="I13" s="366"/>
    </row>
    <row r="14" spans="1:9" x14ac:dyDescent="0.2">
      <c r="A14" s="366"/>
      <c r="B14" s="366"/>
      <c r="C14" s="366"/>
      <c r="D14" s="366"/>
      <c r="E14" s="366"/>
      <c r="F14" s="366"/>
      <c r="G14" s="366"/>
      <c r="H14" s="366"/>
      <c r="I14" s="366"/>
    </row>
    <row r="15" spans="1:9" x14ac:dyDescent="0.2">
      <c r="A15" s="366"/>
      <c r="B15" s="366"/>
      <c r="C15" s="366"/>
      <c r="D15" s="366"/>
      <c r="E15" s="366"/>
      <c r="F15" s="366"/>
      <c r="G15" s="366"/>
      <c r="H15" s="366"/>
      <c r="I15" s="366"/>
    </row>
    <row r="16" spans="1:9" x14ac:dyDescent="0.2">
      <c r="A16" s="366"/>
      <c r="B16" s="366"/>
      <c r="C16" s="366"/>
      <c r="D16" s="366"/>
      <c r="E16" s="366"/>
      <c r="F16" s="366"/>
      <c r="G16" s="366"/>
      <c r="H16" s="366"/>
      <c r="I16" s="366"/>
    </row>
    <row r="17" spans="1:9" x14ac:dyDescent="0.2">
      <c r="A17" s="366"/>
      <c r="B17" s="366"/>
      <c r="C17" s="366"/>
      <c r="D17" s="366"/>
      <c r="E17" s="366"/>
      <c r="F17" s="366"/>
      <c r="G17" s="366"/>
      <c r="H17" s="366"/>
      <c r="I17" s="366"/>
    </row>
    <row r="18" spans="1:9" x14ac:dyDescent="0.2">
      <c r="A18" s="366"/>
      <c r="B18" s="366"/>
      <c r="C18" s="366"/>
      <c r="D18" s="366"/>
      <c r="E18" s="366"/>
      <c r="F18" s="366"/>
      <c r="G18" s="366"/>
      <c r="H18" s="366"/>
      <c r="I18" s="366"/>
    </row>
    <row r="19" spans="1:9" x14ac:dyDescent="0.2">
      <c r="A19" s="366"/>
      <c r="B19" s="366"/>
      <c r="C19" s="366"/>
      <c r="D19" s="366"/>
      <c r="E19" s="366"/>
      <c r="F19" s="366"/>
      <c r="G19" s="366"/>
      <c r="H19" s="366"/>
      <c r="I19" s="366"/>
    </row>
    <row r="20" spans="1:9" x14ac:dyDescent="0.2">
      <c r="A20" s="366"/>
      <c r="B20" s="366"/>
      <c r="C20" s="366"/>
      <c r="D20" s="366"/>
      <c r="E20" s="366"/>
      <c r="F20" s="366"/>
      <c r="G20" s="366"/>
      <c r="H20" s="366"/>
      <c r="I20" s="366"/>
    </row>
    <row r="21" spans="1:9" x14ac:dyDescent="0.2">
      <c r="A21" s="366"/>
      <c r="B21" s="366"/>
      <c r="C21" s="366"/>
      <c r="D21" s="366"/>
      <c r="E21" s="366"/>
      <c r="F21" s="366"/>
      <c r="G21" s="366"/>
      <c r="H21" s="366"/>
      <c r="I21" s="366"/>
    </row>
    <row r="22" spans="1:9" x14ac:dyDescent="0.2">
      <c r="A22" s="366"/>
      <c r="B22" s="366"/>
      <c r="C22" s="366"/>
      <c r="D22" s="366"/>
      <c r="E22" s="366"/>
      <c r="F22" s="366"/>
      <c r="G22" s="366"/>
      <c r="H22" s="366"/>
      <c r="I22" s="366"/>
    </row>
    <row r="23" spans="1:9" x14ac:dyDescent="0.2">
      <c r="A23" s="366"/>
      <c r="B23" s="366"/>
      <c r="C23" s="366"/>
      <c r="D23" s="366"/>
      <c r="E23" s="366"/>
      <c r="F23" s="366"/>
      <c r="G23" s="366"/>
      <c r="H23" s="366"/>
      <c r="I23" s="366"/>
    </row>
    <row r="24" spans="1:9" x14ac:dyDescent="0.2">
      <c r="A24" s="366"/>
      <c r="B24" s="366"/>
      <c r="C24" s="366"/>
      <c r="D24" s="366"/>
      <c r="E24" s="366"/>
      <c r="F24" s="366"/>
      <c r="G24" s="366"/>
      <c r="H24" s="366"/>
      <c r="I24" s="366"/>
    </row>
    <row r="25" spans="1:9" x14ac:dyDescent="0.2">
      <c r="A25" s="366"/>
      <c r="B25" s="366"/>
      <c r="C25" s="366"/>
      <c r="D25" s="366"/>
      <c r="E25" s="366"/>
      <c r="F25" s="366"/>
      <c r="G25" s="366"/>
      <c r="H25" s="366"/>
      <c r="I25" s="366"/>
    </row>
    <row r="26" spans="1:9" x14ac:dyDescent="0.2">
      <c r="A26" s="366"/>
      <c r="B26" s="366"/>
      <c r="C26" s="366"/>
      <c r="D26" s="366"/>
      <c r="E26" s="366"/>
      <c r="F26" s="366"/>
      <c r="G26" s="366"/>
      <c r="H26" s="366"/>
      <c r="I26" s="366"/>
    </row>
    <row r="27" spans="1:9" x14ac:dyDescent="0.2">
      <c r="A27" s="366"/>
      <c r="B27" s="366"/>
      <c r="C27" s="366"/>
      <c r="D27" s="366"/>
      <c r="E27" s="366"/>
      <c r="F27" s="366"/>
      <c r="G27" s="366"/>
      <c r="H27" s="366"/>
      <c r="I27" s="366"/>
    </row>
    <row r="28" spans="1:9" x14ac:dyDescent="0.2">
      <c r="A28" s="366"/>
      <c r="B28" s="366"/>
      <c r="C28" s="366"/>
      <c r="D28" s="366"/>
      <c r="E28" s="366"/>
      <c r="F28" s="366"/>
      <c r="G28" s="366"/>
      <c r="H28" s="366"/>
      <c r="I28" s="366"/>
    </row>
    <row r="29" spans="1:9" x14ac:dyDescent="0.2">
      <c r="A29" s="366"/>
      <c r="B29" s="366"/>
      <c r="C29" s="366"/>
      <c r="D29" s="366"/>
      <c r="E29" s="366"/>
      <c r="F29" s="366"/>
      <c r="G29" s="366"/>
      <c r="H29" s="366"/>
      <c r="I29" s="366"/>
    </row>
    <row r="30" spans="1:9" x14ac:dyDescent="0.2">
      <c r="A30" s="366"/>
      <c r="B30" s="366"/>
      <c r="C30" s="366"/>
      <c r="D30" s="366"/>
      <c r="E30" s="366"/>
      <c r="F30" s="366"/>
      <c r="G30" s="366"/>
      <c r="H30" s="366"/>
      <c r="I30" s="366"/>
    </row>
    <row r="31" spans="1:9" x14ac:dyDescent="0.2">
      <c r="A31" s="366"/>
      <c r="B31" s="366"/>
      <c r="C31" s="366"/>
      <c r="D31" s="366"/>
      <c r="E31" s="366"/>
      <c r="F31" s="366"/>
      <c r="G31" s="366"/>
      <c r="H31" s="366"/>
      <c r="I31" s="366"/>
    </row>
    <row r="32" spans="1:9" x14ac:dyDescent="0.2">
      <c r="A32" s="366"/>
      <c r="B32" s="366"/>
      <c r="C32" s="366"/>
      <c r="D32" s="366"/>
      <c r="E32" s="366"/>
      <c r="F32" s="366"/>
      <c r="G32" s="366"/>
      <c r="H32" s="366"/>
      <c r="I32" s="366"/>
    </row>
    <row r="33" spans="1:11" x14ac:dyDescent="0.2">
      <c r="A33" s="366"/>
      <c r="B33" s="366"/>
      <c r="C33" s="366"/>
      <c r="D33" s="366"/>
      <c r="E33" s="366"/>
      <c r="F33" s="366"/>
      <c r="G33" s="366"/>
      <c r="H33" s="366"/>
      <c r="I33" s="366"/>
    </row>
    <row r="34" spans="1:11" x14ac:dyDescent="0.2">
      <c r="A34" s="366"/>
      <c r="B34" s="366"/>
      <c r="C34" s="366"/>
      <c r="D34" s="366"/>
      <c r="E34" s="366"/>
      <c r="F34" s="366"/>
      <c r="G34" s="366"/>
      <c r="H34" s="366"/>
      <c r="I34" s="366"/>
    </row>
    <row r="35" spans="1:11" x14ac:dyDescent="0.2">
      <c r="A35" s="366"/>
      <c r="B35" s="366"/>
      <c r="C35" s="366"/>
      <c r="D35" s="366"/>
      <c r="E35" s="366"/>
      <c r="F35" s="366"/>
      <c r="G35" s="366"/>
      <c r="H35" s="366"/>
      <c r="I35" s="366"/>
    </row>
    <row r="36" spans="1:11" x14ac:dyDescent="0.2">
      <c r="A36" s="366"/>
      <c r="B36" s="366"/>
      <c r="C36" s="366"/>
      <c r="D36" s="366"/>
      <c r="E36" s="366"/>
      <c r="F36" s="366"/>
      <c r="G36" s="366"/>
      <c r="H36" s="366"/>
      <c r="I36" s="366"/>
    </row>
    <row r="37" spans="1:11" x14ac:dyDescent="0.2">
      <c r="A37" s="366"/>
      <c r="B37" s="366"/>
      <c r="C37" s="366"/>
      <c r="D37" s="366"/>
      <c r="E37" s="366"/>
      <c r="F37" s="366"/>
      <c r="G37" s="366"/>
      <c r="H37" s="366"/>
      <c r="I37" s="366"/>
    </row>
    <row r="38" spans="1:11" x14ac:dyDescent="0.2">
      <c r="A38" s="366"/>
      <c r="B38" s="366"/>
      <c r="C38" s="366"/>
      <c r="D38" s="366"/>
      <c r="E38" s="366"/>
      <c r="F38" s="366"/>
      <c r="G38" s="366"/>
      <c r="H38" s="366"/>
      <c r="I38" s="366"/>
    </row>
    <row r="39" spans="1:11" ht="201" customHeight="1" x14ac:dyDescent="0.2">
      <c r="A39" s="366"/>
      <c r="B39" s="366"/>
      <c r="C39" s="366"/>
      <c r="D39" s="366"/>
      <c r="E39" s="366"/>
      <c r="F39" s="366"/>
      <c r="G39" s="366"/>
      <c r="H39" s="366"/>
      <c r="I39" s="366"/>
    </row>
    <row r="40" spans="1:11" ht="409.5" customHeight="1" x14ac:dyDescent="0.2">
      <c r="A40" s="366"/>
      <c r="B40" s="366"/>
      <c r="C40" s="366"/>
      <c r="D40" s="366"/>
      <c r="E40" s="366"/>
      <c r="F40" s="366"/>
      <c r="G40" s="366"/>
      <c r="H40" s="366"/>
      <c r="I40" s="366"/>
    </row>
    <row r="42" spans="1:11" x14ac:dyDescent="0.2">
      <c r="A42" s="132" t="s">
        <v>464</v>
      </c>
      <c r="B42" s="132"/>
      <c r="C42" s="132"/>
      <c r="D42" s="132"/>
      <c r="E42" s="132"/>
      <c r="F42" s="132"/>
      <c r="G42" s="132"/>
      <c r="H42" s="132"/>
      <c r="I42" s="132"/>
    </row>
    <row r="43" spans="1:11" ht="29.25" customHeight="1" x14ac:dyDescent="0.2">
      <c r="A43" s="363" t="s">
        <v>531</v>
      </c>
      <c r="B43" s="363"/>
      <c r="C43" s="363"/>
      <c r="D43" s="363"/>
      <c r="E43" s="363"/>
      <c r="F43" s="363"/>
      <c r="G43" s="363"/>
      <c r="H43" s="363"/>
      <c r="I43" s="363"/>
      <c r="J43" s="363"/>
    </row>
    <row r="44" spans="1:11" ht="43.5" customHeight="1" x14ac:dyDescent="0.2">
      <c r="A44" s="362" t="s">
        <v>465</v>
      </c>
      <c r="B44" s="362"/>
      <c r="C44" s="362"/>
      <c r="D44" s="362"/>
      <c r="E44" s="362"/>
      <c r="F44" s="362"/>
      <c r="G44" s="362"/>
      <c r="H44" s="362"/>
      <c r="I44" s="362"/>
      <c r="J44" s="362"/>
    </row>
    <row r="45" spans="1:11" x14ac:dyDescent="0.2">
      <c r="A45" s="132" t="s">
        <v>466</v>
      </c>
      <c r="B45" s="132"/>
      <c r="C45" s="132"/>
      <c r="D45" s="132"/>
      <c r="E45" s="132"/>
      <c r="F45" s="132"/>
      <c r="G45" s="132"/>
      <c r="H45" s="132"/>
      <c r="I45" s="132"/>
    </row>
    <row r="46" spans="1:11" x14ac:dyDescent="0.2">
      <c r="A46" s="131" t="s">
        <v>467</v>
      </c>
    </row>
    <row r="47" spans="1:11" x14ac:dyDescent="0.2">
      <c r="A47" s="133" t="s">
        <v>468</v>
      </c>
      <c r="B47" s="134"/>
      <c r="C47" s="134"/>
      <c r="D47" s="134"/>
      <c r="E47" s="134"/>
      <c r="F47" s="134"/>
      <c r="G47" s="134"/>
      <c r="H47" s="134"/>
      <c r="I47" s="134"/>
      <c r="J47" s="134"/>
      <c r="K47" s="134"/>
    </row>
    <row r="48" spans="1:11" x14ac:dyDescent="0.2">
      <c r="A48" s="131" t="s">
        <v>469</v>
      </c>
    </row>
    <row r="49" spans="1:13" ht="30" customHeight="1" x14ac:dyDescent="0.2">
      <c r="A49" s="362" t="s">
        <v>524</v>
      </c>
      <c r="B49" s="362"/>
      <c r="C49" s="362"/>
      <c r="D49" s="362"/>
      <c r="E49" s="362"/>
      <c r="F49" s="362"/>
      <c r="G49" s="362"/>
      <c r="H49" s="362"/>
      <c r="I49" s="362"/>
      <c r="J49" s="362"/>
    </row>
    <row r="50" spans="1:13" x14ac:dyDescent="0.2">
      <c r="A50" s="135" t="s">
        <v>470</v>
      </c>
      <c r="B50" s="135"/>
      <c r="C50" s="135"/>
      <c r="D50" s="135"/>
      <c r="E50" s="135"/>
      <c r="F50" s="135"/>
      <c r="G50" s="135"/>
      <c r="H50" s="135"/>
      <c r="I50" s="135"/>
      <c r="J50" s="135"/>
    </row>
    <row r="51" spans="1:13" x14ac:dyDescent="0.2">
      <c r="A51" s="362" t="s">
        <v>471</v>
      </c>
      <c r="B51" s="362"/>
      <c r="C51" s="362"/>
      <c r="D51" s="362"/>
      <c r="E51" s="362"/>
      <c r="F51" s="362"/>
      <c r="G51" s="362"/>
      <c r="H51" s="362"/>
      <c r="I51" s="362"/>
      <c r="J51" s="362"/>
    </row>
    <row r="52" spans="1:13" x14ac:dyDescent="0.2">
      <c r="A52" s="135" t="s">
        <v>472</v>
      </c>
      <c r="B52" s="135"/>
      <c r="C52" s="135"/>
      <c r="D52" s="135"/>
      <c r="E52" s="135"/>
      <c r="F52" s="135"/>
      <c r="G52" s="135"/>
      <c r="H52" s="135"/>
      <c r="I52" s="135"/>
      <c r="J52" s="135"/>
    </row>
    <row r="53" spans="1:13" s="137" customFormat="1" x14ac:dyDescent="0.2">
      <c r="A53" s="138" t="s">
        <v>523</v>
      </c>
      <c r="B53" s="136"/>
      <c r="C53" s="136"/>
      <c r="D53" s="136"/>
      <c r="E53" s="136"/>
      <c r="F53" s="136"/>
      <c r="G53" s="136"/>
      <c r="H53" s="136"/>
      <c r="I53" s="136"/>
      <c r="J53" s="136"/>
    </row>
    <row r="54" spans="1:13" s="161" customFormat="1" ht="15" x14ac:dyDescent="0.2">
      <c r="A54" s="158" t="s">
        <v>508</v>
      </c>
      <c r="B54" s="159"/>
      <c r="C54" s="159"/>
      <c r="D54" s="159"/>
      <c r="E54" s="159"/>
      <c r="F54" s="159"/>
      <c r="G54" s="159"/>
      <c r="H54" s="159"/>
      <c r="I54" s="159"/>
      <c r="J54" s="159"/>
      <c r="K54" s="159"/>
      <c r="L54" s="159"/>
      <c r="M54" s="160"/>
    </row>
    <row r="55" spans="1:13" s="161" customFormat="1" ht="15" x14ac:dyDescent="0.25">
      <c r="A55" s="159"/>
      <c r="B55" s="365"/>
      <c r="C55" s="365"/>
      <c r="D55" s="365"/>
      <c r="E55" s="365"/>
      <c r="F55" s="365"/>
      <c r="G55" s="365"/>
      <c r="H55" s="162"/>
      <c r="I55" s="162"/>
      <c r="J55" s="162"/>
      <c r="K55" s="162"/>
      <c r="L55" s="159"/>
      <c r="M55" s="160"/>
    </row>
    <row r="56" spans="1:13" s="161" customFormat="1" ht="15" x14ac:dyDescent="0.25">
      <c r="A56" s="163"/>
      <c r="B56" s="364" t="s">
        <v>509</v>
      </c>
      <c r="C56" s="364"/>
      <c r="D56" s="364" t="s">
        <v>510</v>
      </c>
      <c r="E56" s="364"/>
      <c r="F56" s="364" t="s">
        <v>511</v>
      </c>
      <c r="G56" s="364"/>
      <c r="H56" s="364" t="s">
        <v>512</v>
      </c>
      <c r="I56" s="364"/>
      <c r="J56" s="364" t="s">
        <v>513</v>
      </c>
      <c r="K56" s="364"/>
      <c r="L56" s="364" t="s">
        <v>514</v>
      </c>
      <c r="M56" s="364"/>
    </row>
    <row r="57" spans="1:13" s="161" customFormat="1" ht="15" x14ac:dyDescent="0.25">
      <c r="A57" s="164"/>
      <c r="B57" s="165" t="s">
        <v>542</v>
      </c>
      <c r="C57" s="165" t="s">
        <v>543</v>
      </c>
      <c r="D57" s="165" t="str">
        <f t="shared" ref="D57:I57" si="0">+B57</f>
        <v>31.03.2022.</v>
      </c>
      <c r="E57" s="165" t="str">
        <f t="shared" si="0"/>
        <v>31.03.2021.</v>
      </c>
      <c r="F57" s="165" t="str">
        <f t="shared" si="0"/>
        <v>31.03.2022.</v>
      </c>
      <c r="G57" s="165" t="str">
        <f t="shared" si="0"/>
        <v>31.03.2021.</v>
      </c>
      <c r="H57" s="165" t="str">
        <f t="shared" si="0"/>
        <v>31.03.2022.</v>
      </c>
      <c r="I57" s="165" t="str">
        <f t="shared" si="0"/>
        <v>31.03.2021.</v>
      </c>
      <c r="J57" s="165" t="str">
        <f>+H57</f>
        <v>31.03.2022.</v>
      </c>
      <c r="K57" s="165" t="str">
        <f>+I57</f>
        <v>31.03.2021.</v>
      </c>
      <c r="L57" s="165" t="str">
        <f>+H57</f>
        <v>31.03.2022.</v>
      </c>
      <c r="M57" s="165" t="str">
        <f>+I57</f>
        <v>31.03.2021.</v>
      </c>
    </row>
    <row r="58" spans="1:13" s="161" customFormat="1" ht="15" x14ac:dyDescent="0.25">
      <c r="A58" s="166"/>
      <c r="B58" s="166" t="s">
        <v>474</v>
      </c>
      <c r="C58" s="166" t="s">
        <v>474</v>
      </c>
      <c r="D58" s="166" t="s">
        <v>504</v>
      </c>
      <c r="E58" s="166" t="s">
        <v>504</v>
      </c>
      <c r="F58" s="167" t="s">
        <v>504</v>
      </c>
      <c r="G58" s="167" t="s">
        <v>504</v>
      </c>
      <c r="H58" s="166" t="s">
        <v>474</v>
      </c>
      <c r="I58" s="166" t="s">
        <v>474</v>
      </c>
      <c r="J58" s="166" t="s">
        <v>474</v>
      </c>
      <c r="K58" s="166" t="s">
        <v>474</v>
      </c>
      <c r="L58" s="166" t="s">
        <v>474</v>
      </c>
      <c r="M58" s="166" t="s">
        <v>474</v>
      </c>
    </row>
    <row r="59" spans="1:13" s="161" customFormat="1" ht="15" x14ac:dyDescent="0.25">
      <c r="A59" s="166"/>
      <c r="B59" s="166"/>
      <c r="C59" s="166"/>
      <c r="D59" s="166"/>
      <c r="E59" s="166"/>
      <c r="F59" s="167"/>
      <c r="G59" s="167"/>
      <c r="H59" s="166"/>
      <c r="I59" s="166"/>
      <c r="J59" s="166"/>
      <c r="K59" s="166"/>
      <c r="L59" s="166"/>
      <c r="M59" s="166"/>
    </row>
    <row r="60" spans="1:13" s="161" customFormat="1" ht="15" x14ac:dyDescent="0.2">
      <c r="A60" s="189" t="s">
        <v>515</v>
      </c>
      <c r="B60" s="186">
        <v>283914</v>
      </c>
      <c r="C60" s="187">
        <v>206818</v>
      </c>
      <c r="D60" s="186">
        <v>110405</v>
      </c>
      <c r="E60" s="187">
        <v>118752</v>
      </c>
      <c r="F60" s="187">
        <v>5714</v>
      </c>
      <c r="G60" s="187">
        <v>4555</v>
      </c>
      <c r="H60" s="187">
        <v>947</v>
      </c>
      <c r="I60" s="187">
        <v>1742</v>
      </c>
      <c r="J60" s="187">
        <v>0</v>
      </c>
      <c r="K60" s="187">
        <v>0</v>
      </c>
      <c r="L60" s="188">
        <v>400980</v>
      </c>
      <c r="M60" s="188">
        <v>331867</v>
      </c>
    </row>
    <row r="61" spans="1:13" s="161" customFormat="1" ht="15" x14ac:dyDescent="0.2">
      <c r="A61" s="189" t="s">
        <v>516</v>
      </c>
      <c r="B61" s="186">
        <v>51274</v>
      </c>
      <c r="C61" s="187">
        <v>31198</v>
      </c>
      <c r="D61" s="186">
        <v>13726</v>
      </c>
      <c r="E61" s="187">
        <v>13497</v>
      </c>
      <c r="F61" s="187">
        <v>808</v>
      </c>
      <c r="G61" s="187">
        <v>218</v>
      </c>
      <c r="H61" s="187">
        <v>85</v>
      </c>
      <c r="I61" s="187">
        <v>102</v>
      </c>
      <c r="J61" s="187">
        <v>-9600</v>
      </c>
      <c r="K61" s="187">
        <v>-8879</v>
      </c>
      <c r="L61" s="188">
        <v>56293</v>
      </c>
      <c r="M61" s="188">
        <v>36136</v>
      </c>
    </row>
    <row r="62" spans="1:13" s="170" customFormat="1" x14ac:dyDescent="0.2">
      <c r="A62" s="168"/>
      <c r="B62" s="169"/>
      <c r="C62" s="169"/>
      <c r="D62" s="169"/>
      <c r="E62" s="169"/>
      <c r="F62" s="169"/>
      <c r="G62" s="169"/>
      <c r="H62" s="169"/>
      <c r="I62" s="169"/>
      <c r="J62" s="169"/>
    </row>
    <row r="63" spans="1:13" s="170" customFormat="1" x14ac:dyDescent="0.2">
      <c r="A63" s="168"/>
    </row>
    <row r="64" spans="1:13" s="161" customFormat="1" x14ac:dyDescent="0.2">
      <c r="A64" s="171"/>
      <c r="B64" s="170"/>
      <c r="C64" s="170"/>
      <c r="D64" s="170"/>
      <c r="E64" s="170"/>
      <c r="F64" s="170"/>
      <c r="G64" s="170"/>
      <c r="H64" s="170"/>
      <c r="I64" s="170"/>
      <c r="J64" s="170"/>
      <c r="K64" s="170"/>
      <c r="L64" s="170"/>
      <c r="M64" s="170"/>
    </row>
    <row r="65" spans="1:13" s="161" customFormat="1" ht="15" x14ac:dyDescent="0.2">
      <c r="A65" s="172" t="s">
        <v>473</v>
      </c>
      <c r="B65" s="156"/>
      <c r="C65" s="170"/>
      <c r="D65" s="152"/>
      <c r="E65" s="152"/>
      <c r="F65" s="173"/>
      <c r="G65" s="173"/>
      <c r="H65" s="173"/>
      <c r="I65" s="173"/>
      <c r="J65" s="173"/>
    </row>
    <row r="66" spans="1:13" s="161" customFormat="1" ht="15" x14ac:dyDescent="0.25">
      <c r="A66" s="152"/>
      <c r="B66" s="174"/>
      <c r="C66" s="175" t="str">
        <f>B57</f>
        <v>31.03.2022.</v>
      </c>
      <c r="D66" s="175" t="str">
        <f>C57</f>
        <v>31.03.2021.</v>
      </c>
      <c r="E66" s="152"/>
      <c r="F66" s="173"/>
      <c r="G66" s="173"/>
      <c r="H66" s="173"/>
      <c r="I66" s="173"/>
      <c r="J66" s="173"/>
      <c r="M66" s="176"/>
    </row>
    <row r="67" spans="1:13" s="161" customFormat="1" ht="15" x14ac:dyDescent="0.25">
      <c r="A67" s="152"/>
      <c r="B67" s="174"/>
      <c r="C67" s="177" t="s">
        <v>474</v>
      </c>
      <c r="D67" s="178" t="s">
        <v>474</v>
      </c>
      <c r="E67" s="152"/>
      <c r="F67" s="173"/>
      <c r="G67" s="173"/>
      <c r="H67" s="173"/>
      <c r="I67" s="173"/>
      <c r="J67" s="173"/>
    </row>
    <row r="68" spans="1:13" s="161" customFormat="1" x14ac:dyDescent="0.2">
      <c r="A68" s="152"/>
      <c r="B68" s="174"/>
      <c r="C68" s="180"/>
      <c r="D68" s="180"/>
      <c r="E68" s="152"/>
      <c r="F68" s="173"/>
      <c r="G68" s="173"/>
      <c r="H68" s="173"/>
      <c r="I68" s="173"/>
      <c r="J68" s="173"/>
    </row>
    <row r="69" spans="1:13" s="161" customFormat="1" ht="15" thickBot="1" x14ac:dyDescent="0.25">
      <c r="A69" s="367" t="s">
        <v>475</v>
      </c>
      <c r="B69" s="367"/>
      <c r="C69" s="183">
        <v>267199</v>
      </c>
      <c r="D69" s="150">
        <v>227900</v>
      </c>
      <c r="E69" s="152"/>
      <c r="F69" s="173"/>
      <c r="G69" s="173"/>
      <c r="H69" s="173"/>
      <c r="I69" s="173"/>
      <c r="J69" s="173"/>
    </row>
    <row r="70" spans="1:13" s="161" customFormat="1" x14ac:dyDescent="0.2">
      <c r="A70" s="152"/>
      <c r="B70" s="174"/>
      <c r="C70" s="184"/>
      <c r="D70" s="151"/>
      <c r="E70" s="152"/>
      <c r="F70" s="173"/>
      <c r="G70" s="173"/>
      <c r="H70" s="173"/>
      <c r="I70" s="173"/>
      <c r="J70" s="173"/>
    </row>
    <row r="71" spans="1:13" s="161" customFormat="1" ht="15" thickBot="1" x14ac:dyDescent="0.25">
      <c r="A71" s="367" t="s">
        <v>476</v>
      </c>
      <c r="B71" s="367"/>
      <c r="C71" s="183">
        <v>43487</v>
      </c>
      <c r="D71" s="150">
        <v>58582</v>
      </c>
      <c r="E71" s="152"/>
      <c r="F71" s="173"/>
      <c r="G71" s="173"/>
      <c r="H71" s="173"/>
      <c r="I71" s="173"/>
      <c r="J71" s="173"/>
    </row>
    <row r="72" spans="1:13" s="161" customFormat="1" x14ac:dyDescent="0.2">
      <c r="A72" s="152"/>
      <c r="B72" s="152"/>
      <c r="C72" s="152"/>
      <c r="D72" s="152"/>
      <c r="E72" s="152"/>
      <c r="F72" s="173"/>
      <c r="G72" s="173"/>
      <c r="H72" s="173"/>
      <c r="I72" s="173"/>
      <c r="J72" s="173"/>
    </row>
    <row r="73" spans="1:13" s="161" customFormat="1" x14ac:dyDescent="0.2">
      <c r="A73" s="152"/>
      <c r="B73" s="152"/>
      <c r="C73" s="152"/>
      <c r="D73" s="152"/>
      <c r="E73" s="152"/>
      <c r="F73" s="173"/>
      <c r="G73" s="173"/>
      <c r="H73" s="173"/>
      <c r="I73" s="173"/>
      <c r="J73" s="173"/>
    </row>
    <row r="74" spans="1:13" s="161" customFormat="1" ht="15" x14ac:dyDescent="0.2">
      <c r="A74" s="172" t="s">
        <v>477</v>
      </c>
      <c r="B74" s="152"/>
      <c r="C74" s="152"/>
      <c r="D74" s="152"/>
      <c r="E74" s="152"/>
      <c r="F74" s="173"/>
      <c r="G74" s="173"/>
      <c r="H74" s="173"/>
      <c r="I74" s="173"/>
      <c r="J74" s="173"/>
    </row>
    <row r="75" spans="1:13" s="161" customFormat="1" x14ac:dyDescent="0.2">
      <c r="A75" s="152"/>
      <c r="B75" s="152"/>
      <c r="C75" s="152"/>
      <c r="D75" s="152"/>
      <c r="E75" s="152"/>
      <c r="F75" s="173"/>
      <c r="G75" s="173"/>
      <c r="H75" s="173"/>
      <c r="I75" s="173"/>
      <c r="J75" s="173"/>
    </row>
    <row r="76" spans="1:13" s="161" customFormat="1" ht="15" x14ac:dyDescent="0.2">
      <c r="A76" s="152"/>
      <c r="B76" s="152"/>
      <c r="C76" s="179" t="str">
        <f>+C66</f>
        <v>31.03.2022.</v>
      </c>
      <c r="D76" s="179" t="s">
        <v>536</v>
      </c>
      <c r="E76" s="152"/>
      <c r="F76" s="173"/>
      <c r="G76" s="173"/>
      <c r="H76" s="173"/>
      <c r="I76" s="173"/>
      <c r="J76" s="173"/>
    </row>
    <row r="77" spans="1:13" s="161" customFormat="1" ht="15" x14ac:dyDescent="0.25">
      <c r="A77" s="152"/>
      <c r="B77" s="152"/>
      <c r="C77" s="177" t="s">
        <v>474</v>
      </c>
      <c r="D77" s="178" t="s">
        <v>474</v>
      </c>
      <c r="E77" s="152"/>
      <c r="F77" s="173"/>
      <c r="G77" s="173"/>
      <c r="H77" s="173"/>
      <c r="I77" s="173"/>
      <c r="J77" s="173"/>
    </row>
    <row r="78" spans="1:13" s="161" customFormat="1" x14ac:dyDescent="0.2">
      <c r="A78" s="152"/>
      <c r="B78" s="152"/>
      <c r="C78" s="180"/>
      <c r="D78" s="180"/>
      <c r="E78" s="152"/>
      <c r="F78" s="173"/>
      <c r="G78" s="173"/>
      <c r="H78" s="173"/>
      <c r="I78" s="173"/>
      <c r="J78" s="173"/>
    </row>
    <row r="79" spans="1:13" s="161" customFormat="1" ht="15" thickBot="1" x14ac:dyDescent="0.25">
      <c r="A79" s="368" t="s">
        <v>478</v>
      </c>
      <c r="B79" s="368"/>
      <c r="C79" s="183">
        <v>121075</v>
      </c>
      <c r="D79" s="183">
        <v>80178</v>
      </c>
      <c r="E79" s="152"/>
      <c r="F79" s="173"/>
      <c r="G79" s="173"/>
      <c r="H79" s="173"/>
      <c r="I79" s="173"/>
      <c r="J79" s="173"/>
    </row>
    <row r="80" spans="1:13" s="161" customFormat="1" x14ac:dyDescent="0.2">
      <c r="A80" s="152"/>
      <c r="B80" s="152"/>
      <c r="C80" s="184"/>
      <c r="D80" s="185"/>
      <c r="E80" s="152"/>
      <c r="F80" s="173"/>
      <c r="G80" s="173"/>
      <c r="H80" s="173"/>
      <c r="I80" s="173"/>
      <c r="J80" s="173"/>
    </row>
    <row r="81" spans="1:11" s="161" customFormat="1" ht="15" thickBot="1" x14ac:dyDescent="0.25">
      <c r="A81" s="368" t="s">
        <v>479</v>
      </c>
      <c r="B81" s="368"/>
      <c r="C81" s="183">
        <v>37438</v>
      </c>
      <c r="D81" s="183">
        <v>5797</v>
      </c>
      <c r="E81" s="152"/>
      <c r="F81" s="173"/>
      <c r="G81" s="173"/>
      <c r="H81" s="173"/>
      <c r="I81" s="173"/>
      <c r="J81" s="173"/>
    </row>
    <row r="82" spans="1:11" s="161" customFormat="1" x14ac:dyDescent="0.2">
      <c r="A82" s="152"/>
      <c r="B82" s="152"/>
      <c r="C82" s="152"/>
      <c r="D82" s="152"/>
      <c r="E82" s="152"/>
      <c r="F82" s="173"/>
      <c r="G82" s="173"/>
      <c r="H82" s="173"/>
      <c r="I82" s="173"/>
      <c r="J82" s="173"/>
    </row>
    <row r="83" spans="1:11" s="161" customFormat="1" x14ac:dyDescent="0.2">
      <c r="A83" s="171"/>
      <c r="B83" s="173"/>
      <c r="C83" s="173"/>
      <c r="D83" s="173"/>
      <c r="E83" s="173"/>
      <c r="F83" s="173"/>
      <c r="G83" s="173"/>
      <c r="H83" s="173"/>
      <c r="I83" s="173"/>
      <c r="J83" s="173"/>
    </row>
    <row r="84" spans="1:11" s="140" customFormat="1" x14ac:dyDescent="0.2">
      <c r="A84" s="181" t="s">
        <v>480</v>
      </c>
      <c r="B84" s="182"/>
      <c r="C84" s="182"/>
      <c r="D84" s="182"/>
      <c r="E84" s="139"/>
      <c r="F84" s="139"/>
      <c r="G84" s="139"/>
      <c r="H84" s="139"/>
      <c r="I84" s="139"/>
      <c r="J84" s="139"/>
    </row>
    <row r="85" spans="1:11" s="140" customFormat="1" x14ac:dyDescent="0.2">
      <c r="A85" s="138" t="s">
        <v>481</v>
      </c>
      <c r="B85" s="139"/>
      <c r="C85" s="139"/>
      <c r="D85" s="139"/>
      <c r="E85" s="139"/>
      <c r="F85" s="139"/>
      <c r="G85" s="139"/>
      <c r="H85" s="139"/>
      <c r="I85" s="139"/>
      <c r="J85" s="139"/>
    </row>
    <row r="86" spans="1:11" s="140" customFormat="1" ht="29.25" customHeight="1" x14ac:dyDescent="0.2">
      <c r="A86" s="369" t="s">
        <v>482</v>
      </c>
      <c r="B86" s="369"/>
      <c r="C86" s="369"/>
      <c r="D86" s="369"/>
      <c r="E86" s="369"/>
      <c r="F86" s="369"/>
      <c r="G86" s="369"/>
      <c r="H86" s="369"/>
      <c r="I86" s="369"/>
      <c r="J86" s="369"/>
    </row>
    <row r="87" spans="1:11" s="140" customFormat="1" x14ac:dyDescent="0.2">
      <c r="A87" s="138" t="s">
        <v>483</v>
      </c>
      <c r="B87" s="139"/>
      <c r="C87" s="139"/>
      <c r="D87" s="139"/>
      <c r="E87" s="139"/>
      <c r="F87" s="139"/>
      <c r="G87" s="139"/>
      <c r="H87" s="139"/>
      <c r="I87" s="139"/>
      <c r="J87" s="139"/>
    </row>
    <row r="88" spans="1:11" s="140" customFormat="1" x14ac:dyDescent="0.2">
      <c r="A88" s="138" t="s">
        <v>484</v>
      </c>
      <c r="B88" s="139"/>
      <c r="C88" s="139"/>
      <c r="D88" s="139"/>
      <c r="E88" s="139"/>
      <c r="F88" s="139"/>
      <c r="G88" s="139"/>
      <c r="H88" s="139"/>
      <c r="I88" s="139"/>
      <c r="J88" s="139"/>
    </row>
    <row r="89" spans="1:11" ht="15.75" customHeight="1" x14ac:dyDescent="0.2">
      <c r="A89" s="131" t="s">
        <v>485</v>
      </c>
    </row>
    <row r="90" spans="1:11" ht="32.1" customHeight="1" x14ac:dyDescent="0.2">
      <c r="A90" s="362" t="s">
        <v>486</v>
      </c>
      <c r="B90" s="362"/>
      <c r="C90" s="362"/>
      <c r="D90" s="362"/>
      <c r="E90" s="362"/>
      <c r="F90" s="362"/>
      <c r="G90" s="362"/>
      <c r="H90" s="362"/>
      <c r="I90" s="362"/>
      <c r="J90" s="362"/>
    </row>
    <row r="91" spans="1:11" x14ac:dyDescent="0.2">
      <c r="A91" s="141" t="s">
        <v>487</v>
      </c>
      <c r="B91" s="142"/>
      <c r="C91" s="142"/>
      <c r="D91" s="142"/>
      <c r="E91" s="142"/>
      <c r="F91" s="142"/>
      <c r="G91" s="142"/>
      <c r="H91" s="142"/>
      <c r="I91" s="142"/>
      <c r="J91" s="142"/>
      <c r="K91" s="142"/>
    </row>
    <row r="92" spans="1:11" s="140" customFormat="1" x14ac:dyDescent="0.2">
      <c r="A92" s="143" t="s">
        <v>537</v>
      </c>
      <c r="B92" s="144"/>
      <c r="C92" s="144"/>
      <c r="D92" s="144"/>
      <c r="E92" s="144"/>
      <c r="F92" s="144"/>
      <c r="G92" s="144"/>
      <c r="H92" s="144"/>
      <c r="I92" s="144"/>
      <c r="J92" s="144"/>
      <c r="K92" s="144"/>
    </row>
    <row r="93" spans="1:11" x14ac:dyDescent="0.2">
      <c r="A93" s="141" t="s">
        <v>517</v>
      </c>
      <c r="B93" s="142"/>
      <c r="C93" s="142"/>
      <c r="D93" s="142"/>
      <c r="E93" s="142"/>
      <c r="F93" s="142"/>
      <c r="G93" s="142"/>
      <c r="H93" s="142"/>
      <c r="I93" s="142"/>
      <c r="J93" s="142"/>
      <c r="K93" s="142"/>
    </row>
    <row r="94" spans="1:11" x14ac:dyDescent="0.2">
      <c r="A94" s="362" t="s">
        <v>505</v>
      </c>
      <c r="B94" s="362"/>
      <c r="C94" s="362"/>
      <c r="D94" s="362"/>
      <c r="E94" s="362"/>
      <c r="F94" s="362"/>
      <c r="G94" s="362"/>
      <c r="H94" s="362"/>
      <c r="I94" s="362"/>
      <c r="J94" s="362"/>
    </row>
    <row r="95" spans="1:11" x14ac:dyDescent="0.2">
      <c r="A95" s="134" t="s">
        <v>488</v>
      </c>
      <c r="B95" s="142"/>
      <c r="C95" s="142"/>
      <c r="D95" s="142"/>
      <c r="E95" s="142"/>
      <c r="F95" s="142"/>
      <c r="G95" s="142"/>
      <c r="H95" s="142"/>
      <c r="I95" s="142"/>
      <c r="J95" s="142"/>
      <c r="K95" s="142"/>
    </row>
    <row r="96" spans="1:11" x14ac:dyDescent="0.2">
      <c r="A96" s="141" t="s">
        <v>489</v>
      </c>
      <c r="B96" s="142"/>
      <c r="C96" s="142"/>
      <c r="D96" s="142"/>
      <c r="E96" s="142"/>
      <c r="F96" s="142"/>
      <c r="G96" s="142"/>
      <c r="H96" s="142"/>
      <c r="I96" s="142"/>
      <c r="J96" s="142"/>
      <c r="K96" s="142"/>
    </row>
    <row r="97" spans="1:11" s="156" customFormat="1" x14ac:dyDescent="0.2">
      <c r="A97" s="154" t="s">
        <v>544</v>
      </c>
      <c r="B97" s="154"/>
      <c r="C97" s="154"/>
      <c r="D97" s="154"/>
      <c r="E97" s="154"/>
      <c r="F97" s="154"/>
      <c r="G97" s="154"/>
      <c r="H97" s="154"/>
      <c r="I97" s="154"/>
      <c r="J97" s="154"/>
      <c r="K97" s="154"/>
    </row>
    <row r="98" spans="1:11" s="156" customFormat="1" x14ac:dyDescent="0.2">
      <c r="A98" s="157" t="s">
        <v>490</v>
      </c>
      <c r="B98" s="155"/>
      <c r="C98" s="155"/>
      <c r="D98" s="155"/>
      <c r="E98" s="155"/>
      <c r="F98" s="155"/>
      <c r="G98" s="155"/>
      <c r="H98" s="155"/>
      <c r="I98" s="155"/>
      <c r="J98" s="155"/>
      <c r="K98" s="155"/>
    </row>
    <row r="99" spans="1:11" s="156" customFormat="1" x14ac:dyDescent="0.2">
      <c r="A99" s="154" t="s">
        <v>527</v>
      </c>
      <c r="B99" s="155"/>
      <c r="C99" s="155"/>
      <c r="D99" s="155"/>
      <c r="E99" s="155"/>
      <c r="F99" s="155"/>
      <c r="G99" s="155"/>
      <c r="H99" s="155"/>
      <c r="I99" s="155"/>
      <c r="J99" s="155"/>
      <c r="K99" s="155"/>
    </row>
    <row r="100" spans="1:11" s="156" customFormat="1" x14ac:dyDescent="0.2">
      <c r="A100" s="157" t="s">
        <v>491</v>
      </c>
      <c r="B100" s="155"/>
      <c r="C100" s="155"/>
      <c r="D100" s="155"/>
      <c r="E100" s="155"/>
      <c r="F100" s="155"/>
      <c r="G100" s="155"/>
      <c r="H100" s="155"/>
      <c r="I100" s="155"/>
      <c r="J100" s="155"/>
      <c r="K100" s="155"/>
    </row>
    <row r="101" spans="1:11" s="156" customFormat="1" x14ac:dyDescent="0.2">
      <c r="A101" s="368" t="s">
        <v>541</v>
      </c>
      <c r="B101" s="368"/>
      <c r="C101" s="368"/>
      <c r="D101" s="368"/>
      <c r="E101" s="368"/>
      <c r="F101" s="368"/>
      <c r="G101" s="368"/>
      <c r="H101" s="368"/>
      <c r="I101" s="368"/>
      <c r="J101" s="368"/>
      <c r="K101" s="155"/>
    </row>
    <row r="102" spans="1:11" x14ac:dyDescent="0.2">
      <c r="A102" s="141" t="s">
        <v>492</v>
      </c>
      <c r="B102" s="142"/>
      <c r="C102" s="142"/>
      <c r="D102" s="142"/>
      <c r="E102" s="142"/>
      <c r="F102" s="142"/>
      <c r="G102" s="142"/>
      <c r="H102" s="142"/>
      <c r="I102" s="142"/>
      <c r="J102" s="142"/>
      <c r="K102" s="142"/>
    </row>
    <row r="103" spans="1:11" x14ac:dyDescent="0.2">
      <c r="A103" s="362" t="s">
        <v>493</v>
      </c>
      <c r="B103" s="362"/>
      <c r="C103" s="362"/>
      <c r="D103" s="362"/>
      <c r="E103" s="362"/>
      <c r="F103" s="362"/>
      <c r="G103" s="362"/>
      <c r="H103" s="362"/>
      <c r="I103" s="362"/>
      <c r="J103" s="362"/>
      <c r="K103" s="142"/>
    </row>
    <row r="104" spans="1:11" x14ac:dyDescent="0.2">
      <c r="A104" s="141" t="s">
        <v>494</v>
      </c>
      <c r="B104" s="142"/>
      <c r="C104" s="142"/>
      <c r="D104" s="142"/>
      <c r="E104" s="142"/>
      <c r="F104" s="142"/>
      <c r="G104" s="142"/>
      <c r="H104" s="142"/>
      <c r="I104" s="142"/>
      <c r="J104" s="142"/>
      <c r="K104" s="142"/>
    </row>
    <row r="105" spans="1:11" x14ac:dyDescent="0.2">
      <c r="A105" s="362" t="s">
        <v>495</v>
      </c>
      <c r="B105" s="362"/>
      <c r="C105" s="362"/>
      <c r="D105" s="362"/>
      <c r="E105" s="362"/>
      <c r="F105" s="362"/>
      <c r="G105" s="362"/>
      <c r="H105" s="362"/>
      <c r="I105" s="362"/>
      <c r="J105" s="362"/>
      <c r="K105" s="142"/>
    </row>
    <row r="106" spans="1:11" x14ac:dyDescent="0.2">
      <c r="A106" s="131" t="s">
        <v>496</v>
      </c>
      <c r="K106" s="134"/>
    </row>
    <row r="107" spans="1:11" ht="18.75" customHeight="1" x14ac:dyDescent="0.2">
      <c r="A107" s="362" t="s">
        <v>497</v>
      </c>
      <c r="B107" s="362"/>
      <c r="C107" s="362"/>
      <c r="D107" s="362"/>
      <c r="E107" s="362"/>
      <c r="F107" s="362"/>
      <c r="G107" s="362"/>
      <c r="H107" s="362"/>
      <c r="I107" s="362"/>
      <c r="J107" s="362"/>
      <c r="K107" s="134"/>
    </row>
    <row r="108" spans="1:11" x14ac:dyDescent="0.2">
      <c r="A108" s="135" t="s">
        <v>498</v>
      </c>
      <c r="B108" s="135"/>
      <c r="C108" s="135"/>
      <c r="D108" s="135"/>
      <c r="E108" s="135"/>
      <c r="F108" s="135"/>
      <c r="G108" s="135"/>
      <c r="H108" s="135"/>
      <c r="I108" s="135"/>
      <c r="J108" s="135"/>
      <c r="K108" s="134"/>
    </row>
    <row r="109" spans="1:11" ht="18" customHeight="1" x14ac:dyDescent="0.2">
      <c r="A109" s="362" t="s">
        <v>499</v>
      </c>
      <c r="B109" s="362"/>
      <c r="C109" s="362"/>
      <c r="D109" s="362"/>
      <c r="E109" s="362"/>
      <c r="F109" s="362"/>
      <c r="G109" s="362"/>
      <c r="H109" s="362"/>
      <c r="I109" s="362"/>
      <c r="J109" s="362"/>
      <c r="K109" s="134"/>
    </row>
    <row r="110" spans="1:11" x14ac:dyDescent="0.2">
      <c r="A110" s="135" t="s">
        <v>500</v>
      </c>
      <c r="B110" s="135"/>
      <c r="C110" s="135"/>
      <c r="D110" s="135"/>
      <c r="E110" s="135"/>
      <c r="F110" s="135"/>
      <c r="G110" s="135"/>
      <c r="H110" s="135"/>
      <c r="I110" s="135"/>
      <c r="J110" s="135"/>
      <c r="K110" s="134"/>
    </row>
    <row r="111" spans="1:11" ht="32.25" customHeight="1" x14ac:dyDescent="0.2">
      <c r="A111" s="362" t="s">
        <v>501</v>
      </c>
      <c r="B111" s="362"/>
      <c r="C111" s="362"/>
      <c r="D111" s="362"/>
      <c r="E111" s="362"/>
      <c r="F111" s="362"/>
      <c r="G111" s="362"/>
      <c r="H111" s="362"/>
      <c r="I111" s="362"/>
      <c r="J111" s="362"/>
      <c r="K111" s="134"/>
    </row>
    <row r="112" spans="1:11" x14ac:dyDescent="0.2">
      <c r="A112" s="131" t="s">
        <v>502</v>
      </c>
    </row>
    <row r="113" spans="1:19" x14ac:dyDescent="0.2">
      <c r="A113" s="145" t="s">
        <v>503</v>
      </c>
      <c r="K113" s="134"/>
    </row>
    <row r="114" spans="1:19" x14ac:dyDescent="0.2">
      <c r="A114" s="146" t="s">
        <v>519</v>
      </c>
      <c r="K114" s="134"/>
    </row>
    <row r="115" spans="1:19" x14ac:dyDescent="0.2">
      <c r="A115" s="146" t="s">
        <v>525</v>
      </c>
      <c r="K115" s="134"/>
    </row>
    <row r="116" spans="1:19" x14ac:dyDescent="0.2">
      <c r="A116" s="146" t="s">
        <v>518</v>
      </c>
      <c r="K116" s="134"/>
    </row>
    <row r="117" spans="1:19" x14ac:dyDescent="0.2">
      <c r="A117" s="362" t="s">
        <v>520</v>
      </c>
      <c r="B117" s="362"/>
      <c r="C117" s="362"/>
      <c r="D117" s="362"/>
      <c r="E117" s="362"/>
      <c r="F117" s="362"/>
      <c r="G117" s="362"/>
      <c r="H117" s="362"/>
      <c r="I117" s="362"/>
      <c r="J117" s="362"/>
    </row>
    <row r="119" spans="1:19" ht="33.75" customHeight="1" x14ac:dyDescent="0.2">
      <c r="A119" s="362" t="s">
        <v>521</v>
      </c>
      <c r="B119" s="362"/>
      <c r="C119" s="362"/>
      <c r="D119" s="362"/>
      <c r="E119" s="362"/>
      <c r="F119" s="362"/>
      <c r="G119" s="362"/>
      <c r="H119" s="362"/>
      <c r="I119" s="362"/>
      <c r="J119" s="362"/>
      <c r="K119" s="134"/>
    </row>
    <row r="120" spans="1:19" x14ac:dyDescent="0.2">
      <c r="A120" s="134"/>
      <c r="B120" s="134"/>
      <c r="C120" s="134"/>
      <c r="D120" s="134"/>
      <c r="E120" s="134"/>
      <c r="F120" s="134"/>
      <c r="G120" s="134"/>
      <c r="H120" s="134"/>
      <c r="I120" s="134"/>
      <c r="J120" s="134"/>
      <c r="K120" s="134"/>
    </row>
    <row r="121" spans="1:19" ht="15" x14ac:dyDescent="0.2">
      <c r="A121" s="147" t="s">
        <v>506</v>
      </c>
      <c r="B121" s="135"/>
      <c r="C121" s="135"/>
      <c r="D121" s="135"/>
      <c r="E121" s="135"/>
      <c r="F121" s="135"/>
      <c r="G121" s="135"/>
      <c r="H121" s="135"/>
      <c r="I121" s="135"/>
      <c r="J121" s="135"/>
      <c r="K121" s="134"/>
    </row>
    <row r="122" spans="1:19" ht="52.5" customHeight="1" x14ac:dyDescent="0.2">
      <c r="A122" s="362" t="s">
        <v>532</v>
      </c>
      <c r="B122" s="362"/>
      <c r="C122" s="362"/>
      <c r="D122" s="362"/>
      <c r="E122" s="362"/>
      <c r="F122" s="362"/>
      <c r="G122" s="362"/>
      <c r="H122" s="362"/>
      <c r="I122" s="362"/>
      <c r="J122" s="362"/>
      <c r="K122" s="134"/>
      <c r="L122" s="148"/>
    </row>
    <row r="123" spans="1:19" ht="50.25" customHeight="1" x14ac:dyDescent="0.2">
      <c r="A123" s="362" t="s">
        <v>526</v>
      </c>
      <c r="B123" s="362"/>
      <c r="C123" s="362"/>
      <c r="D123" s="362"/>
      <c r="E123" s="362"/>
      <c r="F123" s="362"/>
      <c r="G123" s="362"/>
      <c r="H123" s="362"/>
      <c r="I123" s="362"/>
      <c r="J123" s="362"/>
      <c r="K123" s="134"/>
      <c r="L123" s="148"/>
      <c r="M123" s="148"/>
      <c r="N123" s="148"/>
      <c r="O123" s="148"/>
      <c r="P123" s="148"/>
      <c r="Q123" s="148"/>
      <c r="R123" s="148"/>
      <c r="S123" s="148"/>
    </row>
    <row r="124" spans="1:19" ht="36" customHeight="1" x14ac:dyDescent="0.2">
      <c r="A124" s="362" t="s">
        <v>533</v>
      </c>
      <c r="B124" s="362"/>
      <c r="C124" s="362"/>
      <c r="D124" s="362"/>
      <c r="E124" s="362"/>
      <c r="F124" s="362"/>
      <c r="G124" s="362"/>
      <c r="H124" s="362"/>
      <c r="I124" s="362"/>
      <c r="J124" s="362"/>
      <c r="K124" s="134"/>
    </row>
    <row r="125" spans="1:19" ht="36" customHeight="1" x14ac:dyDescent="0.2">
      <c r="A125" s="362" t="s">
        <v>528</v>
      </c>
      <c r="B125" s="362"/>
      <c r="C125" s="362"/>
      <c r="D125" s="362"/>
      <c r="E125" s="362"/>
      <c r="F125" s="362"/>
      <c r="G125" s="362"/>
      <c r="H125" s="362"/>
      <c r="I125" s="362"/>
      <c r="J125" s="362"/>
      <c r="K125" s="134"/>
    </row>
    <row r="126" spans="1:19" ht="39.75" customHeight="1" x14ac:dyDescent="0.2">
      <c r="A126" s="362" t="s">
        <v>534</v>
      </c>
      <c r="B126" s="362"/>
      <c r="C126" s="362"/>
      <c r="D126" s="362"/>
      <c r="E126" s="362"/>
      <c r="F126" s="362"/>
      <c r="G126" s="362"/>
      <c r="H126" s="362"/>
      <c r="I126" s="362"/>
      <c r="J126" s="362"/>
      <c r="K126" s="134"/>
      <c r="L126" s="148"/>
      <c r="M126" s="148"/>
      <c r="N126" s="148"/>
      <c r="O126" s="148"/>
      <c r="P126" s="148"/>
      <c r="Q126" s="148"/>
      <c r="R126" s="148"/>
      <c r="S126" s="148"/>
    </row>
    <row r="127" spans="1:19" ht="39" customHeight="1" x14ac:dyDescent="0.2">
      <c r="A127" s="362" t="s">
        <v>535</v>
      </c>
      <c r="B127" s="362"/>
      <c r="C127" s="362"/>
      <c r="D127" s="362"/>
      <c r="E127" s="362"/>
      <c r="F127" s="362"/>
      <c r="G127" s="362"/>
      <c r="H127" s="362"/>
      <c r="I127" s="362"/>
      <c r="J127" s="362"/>
      <c r="K127" s="134"/>
    </row>
    <row r="128" spans="1:19" ht="32.25" customHeight="1" x14ac:dyDescent="0.2">
      <c r="A128" s="362" t="s">
        <v>529</v>
      </c>
      <c r="B128" s="362"/>
      <c r="C128" s="362"/>
      <c r="D128" s="362"/>
      <c r="E128" s="362"/>
      <c r="F128" s="362"/>
      <c r="G128" s="362"/>
      <c r="H128" s="362"/>
      <c r="I128" s="362"/>
      <c r="J128" s="362"/>
      <c r="K128" s="134"/>
    </row>
    <row r="129" spans="1:11" ht="35.25" customHeight="1" x14ac:dyDescent="0.2">
      <c r="A129" s="362" t="s">
        <v>530</v>
      </c>
      <c r="B129" s="362"/>
      <c r="C129" s="362"/>
      <c r="D129" s="362"/>
      <c r="E129" s="362"/>
      <c r="F129" s="362"/>
      <c r="G129" s="362"/>
      <c r="H129" s="362"/>
      <c r="I129" s="362"/>
      <c r="J129" s="362"/>
      <c r="K129" s="134"/>
    </row>
    <row r="130" spans="1:11" x14ac:dyDescent="0.2">
      <c r="A130" s="149"/>
      <c r="B130" s="149"/>
      <c r="C130" s="149"/>
      <c r="D130" s="149"/>
      <c r="E130" s="149"/>
      <c r="F130" s="149"/>
      <c r="G130" s="149"/>
      <c r="H130" s="149"/>
      <c r="I130" s="149"/>
      <c r="J130" s="149"/>
      <c r="K130" s="134"/>
    </row>
    <row r="131" spans="1:11" ht="15" x14ac:dyDescent="0.2">
      <c r="A131" s="147" t="s">
        <v>507</v>
      </c>
      <c r="B131" s="134"/>
      <c r="C131" s="134"/>
      <c r="D131" s="134"/>
      <c r="E131" s="134"/>
      <c r="F131" s="134"/>
      <c r="G131" s="134"/>
      <c r="H131" s="134"/>
      <c r="I131" s="134"/>
      <c r="J131" s="134"/>
      <c r="K131" s="134"/>
    </row>
    <row r="132" spans="1:11" ht="42.75" customHeight="1" x14ac:dyDescent="0.2">
      <c r="A132" s="363" t="s">
        <v>522</v>
      </c>
      <c r="B132" s="363"/>
      <c r="C132" s="363"/>
      <c r="D132" s="363"/>
      <c r="E132" s="363"/>
      <c r="F132" s="363"/>
      <c r="G132" s="363"/>
      <c r="H132" s="363"/>
      <c r="I132" s="363"/>
      <c r="J132" s="363"/>
    </row>
    <row r="133" spans="1:11" x14ac:dyDescent="0.2">
      <c r="A133" s="131" t="s">
        <v>545</v>
      </c>
    </row>
  </sheetData>
  <mergeCells count="38">
    <mergeCell ref="A119:J119"/>
    <mergeCell ref="A103:J103"/>
    <mergeCell ref="A105:J105"/>
    <mergeCell ref="A107:J107"/>
    <mergeCell ref="A109:J109"/>
    <mergeCell ref="A111:J111"/>
    <mergeCell ref="A86:J86"/>
    <mergeCell ref="A90:J90"/>
    <mergeCell ref="A94:J94"/>
    <mergeCell ref="A101:J101"/>
    <mergeCell ref="A117:J117"/>
    <mergeCell ref="A71:B71"/>
    <mergeCell ref="A79:B79"/>
    <mergeCell ref="A81:B81"/>
    <mergeCell ref="H56:I56"/>
    <mergeCell ref="J56:K56"/>
    <mergeCell ref="A1:I40"/>
    <mergeCell ref="A44:J44"/>
    <mergeCell ref="A49:J49"/>
    <mergeCell ref="A51:J51"/>
    <mergeCell ref="A69:B69"/>
    <mergeCell ref="A43:J43"/>
    <mergeCell ref="L56:M56"/>
    <mergeCell ref="B55:C55"/>
    <mergeCell ref="D55:E55"/>
    <mergeCell ref="F55:G55"/>
    <mergeCell ref="B56:C56"/>
    <mergeCell ref="D56:E56"/>
    <mergeCell ref="F56:G56"/>
    <mergeCell ref="A122:J122"/>
    <mergeCell ref="A132:J132"/>
    <mergeCell ref="A123:J123"/>
    <mergeCell ref="A124:J124"/>
    <mergeCell ref="A126:J126"/>
    <mergeCell ref="A127:J127"/>
    <mergeCell ref="A125:J125"/>
    <mergeCell ref="A128:J128"/>
    <mergeCell ref="A129:J129"/>
  </mergeCells>
  <hyperlinks>
    <hyperlink ref="A47" r:id="rId1" xr:uid="{69BA4220-E6DF-4714-9475-6FB97393F07D}"/>
    <hyperlink ref="A113" r:id="rId2" xr:uid="{0F0EFBDC-B07B-4EED-8162-3875F1D09DAE}"/>
  </hyperlinks>
  <pageMargins left="0.7" right="0.7" top="0.75" bottom="0.75" header="0.3" footer="0.3"/>
  <pageSetup paperSize="9" scale="26"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ETK_TFI-POD_21Q1_hr</dc:title>
  <dc:creator>Orhideja.Gjenero@ericsson.com</dc:creator>
  <cp:lastModifiedBy>Marko Stefancic</cp:lastModifiedBy>
  <cp:lastPrinted>2018-04-25T06:49:36Z</cp:lastPrinted>
  <dcterms:created xsi:type="dcterms:W3CDTF">2008-10-17T11:51:54Z</dcterms:created>
  <dcterms:modified xsi:type="dcterms:W3CDTF">2022-04-21T12:38:21Z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