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0\CEO report\New folder\"/>
    </mc:Choice>
  </mc:AlternateContent>
  <xr:revisionPtr revIDLastSave="0" documentId="13_ncr:1_{878A1A89-C3CF-42ED-A753-6FF6899E3193}" xr6:coauthVersionLast="44" xr6:coauthVersionMax="44" xr10:uidLastSave="{00000000-0000-0000-0000-000000000000}"/>
  <bookViews>
    <workbookView xWindow="-110" yWindow="-110" windowWidth="19420" windowHeight="104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24" l="1"/>
  <c r="C13" i="24"/>
  <c r="C22" i="24" s="1"/>
  <c r="N10" i="24"/>
  <c r="M10" i="24"/>
  <c r="N9" i="24"/>
  <c r="M9" i="24"/>
  <c r="N6" i="24"/>
  <c r="M6" i="24"/>
  <c r="L6" i="24"/>
  <c r="K6" i="24"/>
  <c r="J6" i="24"/>
  <c r="I6" i="24"/>
  <c r="H6" i="24"/>
  <c r="G6" i="24"/>
  <c r="F6" i="24"/>
  <c r="E6" i="24"/>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K60" i="22" s="1"/>
  <c r="L59" i="22"/>
  <c r="L60" i="22" s="1"/>
  <c r="M59" i="22"/>
  <c r="M60" i="22" s="1"/>
  <c r="N59" i="22"/>
  <c r="N60" i="22" s="1"/>
  <c r="O59" i="22"/>
  <c r="O60" i="22" s="1"/>
  <c r="P59" i="22"/>
  <c r="P60" i="22" s="1"/>
  <c r="Q59" i="22"/>
  <c r="Q60" i="22" s="1"/>
  <c r="R59" i="22"/>
  <c r="R60" i="22" s="1"/>
  <c r="S59" i="22"/>
  <c r="S60" i="22" s="1"/>
  <c r="T59" i="22"/>
  <c r="T60" i="22" s="1"/>
  <c r="V59" i="22"/>
  <c r="V60" i="22" s="1"/>
  <c r="I61" i="22"/>
  <c r="J61" i="22"/>
  <c r="K61" i="22"/>
  <c r="L61" i="22"/>
  <c r="M61" i="22"/>
  <c r="N61" i="22"/>
  <c r="O61" i="22"/>
  <c r="P61" i="22"/>
  <c r="Q61" i="22"/>
  <c r="R61" i="22"/>
  <c r="S61" i="22"/>
  <c r="T61" i="22"/>
  <c r="V61" i="22"/>
  <c r="H61" i="22"/>
  <c r="H59" i="22"/>
  <c r="H60" i="22" s="1"/>
  <c r="H57" i="22"/>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H47" i="21" l="1"/>
  <c r="W60" i="22"/>
  <c r="W57" i="22"/>
  <c r="I33" i="21"/>
  <c r="I27" i="21"/>
  <c r="H33" i="21"/>
  <c r="H27" i="21"/>
  <c r="I16" i="21"/>
  <c r="I19" i="21" s="1"/>
  <c r="H16" i="21"/>
  <c r="H19" i="21" s="1"/>
  <c r="I54" i="20"/>
  <c r="H54" i="20"/>
  <c r="I48" i="20"/>
  <c r="H48" i="20"/>
  <c r="H55" i="20" s="1"/>
  <c r="I41" i="20"/>
  <c r="H41" i="20"/>
  <c r="I35" i="20"/>
  <c r="H35" i="20"/>
  <c r="I19" i="20"/>
  <c r="H19" i="20"/>
  <c r="H9" i="20"/>
  <c r="H18" i="20" s="1"/>
  <c r="H24" i="20" s="1"/>
  <c r="H27" i="20" s="1"/>
  <c r="I9" i="20"/>
  <c r="I18" i="20" s="1"/>
  <c r="I24" i="20" s="1"/>
  <c r="I27" i="20" s="1"/>
  <c r="I55" i="20" l="1"/>
  <c r="I42" i="20"/>
  <c r="I34" i="21"/>
  <c r="I49" i="21" s="1"/>
  <c r="I51" i="21" s="1"/>
  <c r="H42" i="20"/>
  <c r="H57" i="20" s="1"/>
  <c r="H59" i="20" s="1"/>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H59" i="19"/>
  <c r="I59" i="19"/>
  <c r="H75" i="18"/>
  <c r="H131" i="18" s="1"/>
  <c r="H13" i="19"/>
  <c r="H60" i="19" s="1"/>
  <c r="H44" i="18"/>
  <c r="I75" i="18"/>
  <c r="I131"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<sst xmlns="http://schemas.openxmlformats.org/spreadsheetml/2006/main" count="554" uniqueCount="475">
  <si>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</si>
  <si>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</si>
  <si>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</si>
  <si>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</si>
  <si>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</si>
  <si>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</si>
  <si>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</si>
  <si>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</si>
  <si>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</si>
  <si>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</si>
  <si>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</si>
  <si>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</si>
  <si>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</si>
  <si>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</si>
  <si>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</si>
  <si>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</si>
  <si>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</si>
  <si>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</si>
  <si>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</si>
  <si>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</si>
  <si>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</si>
  <si>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</si>
  <si>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</si>
  <si>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</si>
  <si>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</si>
  <si>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</si>
  <si>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</si>
  <si>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</si>
  <si>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</si>
  <si>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</si>
  <si>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</si>
  <si>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</si>
  <si>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</si>
  <si>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</si>
  <si>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</si>
  <si>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</si>
  <si>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</si>
  <si>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</si>
  <si>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</si>
  <si>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</si>
  <si>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</si>
  <si>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</si>
  <si>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</si>
  <si>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</si>
  <si>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</si>
  <si>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</si>
  <si>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</si>
  <si>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</si>
  <si>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</si>
  <si>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</si>
  <si>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</si>
  <si>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</si>
  <si>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</si>
  <si>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</si>
  <si>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</si>
  <si>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</si>
  <si>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</si>
  <si>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</si>
  <si>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</si>
  <si>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</si>
  <si>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</si>
  <si>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</si>
  <si>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</si>
  <si>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</si>
  <si>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</si>
  <si>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</si>
  <si>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</si>
  <si>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</si>
  <si>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</si>
  <si>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</si>
  <si>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</si>
  <si>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</si>
  <si>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</si>
  <si>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</si>
  <si>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</si>
  <si>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</si>
  <si>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</si>
  <si>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</si>
  <si>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</si>
  <si>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</si>
  <si>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</si>
  <si>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</si>
  <si>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</si>
  <si>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</si>
  <si>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</si>
  <si>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</si>
  <si>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</si>
  <si>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</si>
  <si>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</si>
  <si>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</si>
  <si>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</si>
  <si>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</si>
  <si>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</si>
  <si>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</si>
  <si>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</si>
  <si>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</si>
  <si>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</si>
  <si>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</si>
  <si>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</si>
  <si>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</si>
  <si>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</si>
  <si>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</si>
  <si>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</si>
  <si>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</si>
  <si>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</si>
  <si>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</si>
  <si>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</si>
  <si>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</si>
  <si>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</si>
  <si>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</si>
  <si>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</si>
  <si>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</si>
  <si>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</si>
  <si>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</si>
  <si>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</si>
  <si>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</si>
  <si>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</si>
  <si>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</si>
  <si>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</si>
  <si>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</si>
  <si>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</si>
  <si>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</si>
  <si>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</si>
  <si>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</si>
  <si>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</si>
  <si>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</si>
  <si>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</si>
  <si>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</si>
  <si>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</si>
  <si>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</si>
  <si>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</si>
  <si>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</si>
  <si>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</si>
  <si>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</si>
  <si>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</si>
  <si>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</si>
  <si>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</si>
  <si>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</si>
  <si>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</si>
  <si>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</si>
  <si>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</si>
  <si>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</si>
  <si>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</si>
  <si>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</si>
  <si>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</si>
  <si>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</si>
  <si>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</si>
  <si>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</si>
  <si>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</si>
  <si>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</si>
  <si>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</si>
  <si>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</si>
  <si>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</si>
  <si>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</si>
  <si>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</si>
  <si>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</si>
  <si>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</si>
  <si>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</si>
  <si>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</si>
  <si>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</si>
  <si>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</si>
  <si>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</si>
  <si>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</si>
  <si>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</si>
  <si>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</si>
  <si>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</si>
  <si>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</si>
  <si>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</si>
  <si>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</si>
  <si>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</si>
  <si>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</si>
  <si>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</si>
  <si>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</si>
  <si>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</si>
  <si>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</si>
  <si>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</si>
  <si>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</si>
  <si>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</si>
  <si>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</si>
  <si>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</si>
  <si>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</si>
  <si>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</si>
  <si>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</si>
  <si>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</si>
  <si>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</si>
  <si>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</si>
  <si>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</si>
  <si>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</si>
  <si>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</si>
  <si>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</si>
  <si>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</si>
  <si>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</si>
  <si>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</si>
  <si>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</si>
  <si>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</si>
  <si>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</si>
  <si>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</si>
  <si>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</si>
  <si>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</si>
  <si>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</si>
  <si>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</si>
  <si>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</si>
  <si>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</si>
  <si>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</si>
  <si>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</si>
  <si>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</si>
  <si>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</si>
  <si>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</si>
  <si>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</si>
  <si>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</si>
  <si>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</si>
  <si>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</si>
  <si>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</si>
  <si>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</si>
  <si>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</si>
  <si>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</si>
  <si>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</si>
  <si>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</si>
  <si>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</si>
  <si>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</si>
  <si>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</si>
  <si>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</si>
  <si>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</si>
  <si>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</si>
  <si>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</si>
  <si>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</si>
  <si>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</si>
  <si>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</si>
  <si>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</si>
  <si>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</si>
  <si>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</si>
  <si>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</si>
  <si>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</si>
  <si>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</si>
  <si>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</si>
  <si>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</si>
  <si>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</si>
  <si>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</si>
  <si>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</si>
  <si>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</si>
  <si>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</si>
  <si>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</si>
  <si>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</si>
  <si>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</si>
  <si>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</si>
  <si>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</si>
  <si>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</si>
  <si>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</si>
  <si>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</si>
  <si>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</si>
  <si>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</si>
  <si>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</si>
  <si>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</si>
  <si>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</si>
  <si>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</si>
  <si>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</si>
  <si>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</si>
  <si>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</si>
  <si>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</si>
  <si>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</si>
  <si>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</si>
  <si>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</si>
  <si>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</si>
  <si>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</si>
  <si>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</si>
  <si>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</si>
  <si>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</si>
  <si>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</si>
  <si>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</si>
  <si>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</si>
  <si>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</si>
  <si>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</si>
  <si>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</si>
  <si>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</si>
  <si>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</si>
  <si>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</si>
  <si>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</si>
  <si>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</si>
  <si>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</si>
  <si>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</si>
  <si>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</si>
  <si>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</si>
  <si>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</si>
  <si>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</si>
  <si>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</si>
  <si>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</si>
  <si>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</si>
  <si>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</si>
  <si>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</si>
  <si>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</si>
  <si>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</si>
  <si>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</si>
  <si>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</si>
  <si>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</si>
  <si>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</si>
  <si>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</si>
  <si>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</si>
  <si>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</si>
  <si>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</si>
  <si>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</si>
  <si>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</si>
  <si>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</si>
  <si>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</si>
  <si>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</si>
  <si>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</si>
  <si>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</si>
  <si>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</si>
  <si>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</si>
  <si>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</si>
  <si>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</si>
  <si>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</si>
  <si>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</si>
  <si>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</si>
  <si>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</si>
  <si>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</si>
  <si>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</si>
  <si>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</si>
  <si>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</si>
  <si>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</si>
  <si>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</si>
  <si>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</si>
  <si>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</si>
  <si>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</si>
  <si>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</si>
  <si>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</si>
  <si>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</si>
  <si>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</si>
  <si>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</si>
  <si>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</si>
  <si>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</si>
  <si>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</si>
  <si>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</si>
  <si>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</si>
  <si>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</si>
  <si>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</si>
  <si>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</si>
  <si>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</si>
  <si>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</si>
  <si>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</si>
  <si>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</si>
  <si>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</si>
  <si>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</si>
  <si>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</si>
  <si>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</si>
  <si>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</si>
  <si>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</si>
  <si>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</si>
  <si>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</si>
  <si>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</si>
  <si>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</si>
  <si>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</si>
  <si>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</si>
  <si>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</si>
  <si>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</si>
  <si>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</si>
  <si>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</si>
  <si>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</si>
  <si>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</si>
  <si>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</si>
  <si>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</si>
  <si>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</si>
  <si>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</si>
  <si>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</si>
  <si>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</si>
  <si>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</si>
  <si>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</si>
  <si>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</si>
  <si>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</si>
  <si>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</si>
  <si>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</si>
  <si>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</si>
  <si>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</si>
  <si>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</si>
  <si>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</si>
  <si>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</si>
  <si>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</si>
  <si>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</si>
  <si>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</si>
  <si>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</si>
  <si>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</si>
  <si>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</si>
  <si>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</si>
  <si>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</si>
  <si>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</si>
  <si>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</si>
  <si>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</si>
  <si>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</si>
  <si>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</si>
  <si>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</si>
  <si>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</si>
  <si>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</si>
  <si>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</si>
  <si>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</si>
  <si>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</si>
  <si>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</si>
  <si>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</si>
  <si>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</si>
  <si>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</si>
  <si>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</si>
  <si>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</si>
  <si>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</si>
  <si>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</si>
  <si>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</si>
  <si>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</si>
  <si>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</si>
  <si>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</si>
  <si>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</si>
  <si>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</si>
  <si>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</si>
  <si>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</si>
  <si>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</si>
  <si>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</si>
  <si>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</si>
  <si>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</si>
  <si>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</si>
  <si>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</si>
  <si>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</si>
  <si>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</si>
  <si>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</si>
  <si>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</si>
  <si>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</si>
  <si>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</si>
  <si>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</si>
  <si>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</si>
  <si>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</si>
  <si>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</si>
  <si>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</si>
  <si>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</si>
  <si>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01.01.2019</t>
  </si>
  <si>
    <t> 31.12.2019</t>
  </si>
  <si>
    <t>03272699</t>
  </si>
  <si>
    <t>080002028</t>
  </si>
  <si>
    <t>84214771175</t>
  </si>
  <si>
    <t>233</t>
  </si>
  <si>
    <t>5299001W91BFWSUOVD63</t>
  </si>
  <si>
    <t>HR</t>
  </si>
  <si>
    <t>ERICSSON NIKOLA TESLA D.D. ZAGREB</t>
  </si>
  <si>
    <t>Zagreb</t>
  </si>
  <si>
    <t>Krapinska 45</t>
  </si>
  <si>
    <t>etk.company@ericsson.com</t>
  </si>
  <si>
    <t>www.ericsson.hr</t>
  </si>
  <si>
    <t>Tatjana Ricijaš</t>
  </si>
  <si>
    <t>+385 (0)1 365 3343</t>
  </si>
  <si>
    <t>tatjana.ricijas@ericsson.com</t>
  </si>
  <si>
    <t>KPMG Croatia d.o.o.</t>
  </si>
  <si>
    <t>Domagoj Hrkać</t>
  </si>
  <si>
    <t xml:space="preserve">stanje na dan 31.12.2019. </t>
  </si>
  <si>
    <t xml:space="preserve">Obveznik: ERICSSON NIKOLA TESLA D.D. </t>
  </si>
  <si>
    <t>u razdoblju 01.01.2019. do 31.12.2019.</t>
  </si>
  <si>
    <t>Obveznik: _ERICSSON NIKOLA TESLA D.D.</t>
  </si>
  <si>
    <t>Bilješke uz  konsolidirane financijske izvještaje</t>
  </si>
  <si>
    <t>1.</t>
  </si>
  <si>
    <t>Izvještavanje po segmentu</t>
  </si>
  <si>
    <t>Mreže</t>
  </si>
  <si>
    <t>Digitalne usluge</t>
  </si>
  <si>
    <t>Upravljane usluge</t>
  </si>
  <si>
    <t>Poslovanje u nastajanju i ostalo</t>
  </si>
  <si>
    <t>Neraspoređeno</t>
  </si>
  <si>
    <t>Ukupno</t>
  </si>
  <si>
    <t>31.12.2019.</t>
  </si>
  <si>
    <t>31.12.2018.</t>
  </si>
  <si>
    <t>‘000 kn</t>
  </si>
  <si>
    <t xml:space="preserve"> ‘000 kn</t>
  </si>
  <si>
    <t>Prihodi od prodaje</t>
  </si>
  <si>
    <t>Operativna dobit/gubitak</t>
  </si>
  <si>
    <t>2.</t>
  </si>
  <si>
    <t>Transakcije s povezanim društvima</t>
  </si>
  <si>
    <t>Prodaja proizvoda i usluga</t>
  </si>
  <si>
    <t>Nabava proizvoda i usluga</t>
  </si>
  <si>
    <t>3.</t>
  </si>
  <si>
    <t>Potraživanja i obveze prema povezanim društvima</t>
  </si>
  <si>
    <t>Potraživanja</t>
  </si>
  <si>
    <t>Obveze</t>
  </si>
  <si>
    <t>4.</t>
  </si>
  <si>
    <t>Ostale bilješke objavljene su u izvješću Uprave o poslovanju.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</si>
</sst>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name val="Arial"/>
      <family val="2"/>
    </font>
    <font>
      <sz val="10"/>
      <color indexed="8"/>
      <name val="Arial"/>
      <family val="2"/>
    </font>
    <font>
      <u/>
      <sz val="9"/>
      <name val="Arial"/>
      <family val="2"/>
      <charset val="238"/>
    </font>
    <font>
      <b/>
      <sz val="10"/>
      <color indexed="63"/>
      <name val="Arial"/>
      <family val="2"/>
      <charset val="238"/>
    </font>
    <font>
      <b/>
      <sz val="10"/>
      <color indexed="8"/>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6" fillId="0" borderId="0">
      <alignment vertical="top"/>
    </xf>
    <xf numFmtId="0" fontId="37" fillId="0" borderId="0">
      <alignment vertical="top"/>
    </xf>
  </cellStyleXfs>
  <cellXfs count="360">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1" fillId="0" borderId="0" xfId="0" applyFont="1"/>
    <xf numFmtId="0" fontId="5" fillId="0" borderId="0" xfId="1" applyFont="1" applyAlignment="1">
      <alignment horizontal="justify" vertical="top"/>
    </xf>
    <xf numFmtId="0" fontId="5" fillId="0" borderId="0" xfId="1" applyFont="1" applyAlignment="1">
      <alignment horizontal="left" vertical="top"/>
    </xf>
    <xf numFmtId="0" fontId="27" fillId="0" borderId="0" xfId="1" applyFont="1" applyAlignment="1">
      <alignment horizontal="justify" vertical="top"/>
    </xf>
    <xf numFmtId="0" fontId="6" fillId="0" borderId="0" xfId="1">
      <alignment vertical="top"/>
    </xf>
    <xf numFmtId="0" fontId="1" fillId="0" borderId="0" xfId="1" applyFont="1" applyAlignment="1">
      <alignment horizontal="justify" vertical="top"/>
    </xf>
    <xf numFmtId="0" fontId="17" fillId="0" borderId="0" xfId="1" applyFont="1" applyAlignment="1">
      <alignment horizontal="center"/>
    </xf>
    <xf numFmtId="0" fontId="17" fillId="0" borderId="0" xfId="1" applyFont="1" applyAlignment="1">
      <alignment horizontal="right" vertical="top"/>
    </xf>
    <xf numFmtId="14" fontId="3" fillId="0" borderId="0" xfId="4" quotePrefix="1" applyNumberFormat="1" applyFont="1" applyAlignment="1">
      <alignment horizontal="right"/>
    </xf>
    <xf numFmtId="0" fontId="17" fillId="0" borderId="0" xfId="1" applyFont="1" applyAlignment="1">
      <alignment horizontal="right"/>
    </xf>
    <xf numFmtId="0" fontId="3" fillId="0" borderId="0" xfId="1" applyFont="1" applyAlignment="1">
      <alignment horizontal="right"/>
    </xf>
    <xf numFmtId="0" fontId="3" fillId="0" borderId="0" xfId="1" applyFont="1" applyAlignment="1">
      <alignment horizontal="right" wrapText="1"/>
    </xf>
    <xf numFmtId="0" fontId="4" fillId="0" borderId="0" xfId="1" quotePrefix="1" applyFont="1" applyAlignment="1">
      <alignment horizontal="left" vertical="top"/>
    </xf>
    <xf numFmtId="3" fontId="4" fillId="0" borderId="0" xfId="4" applyNumberFormat="1" applyFont="1" applyAlignment="1">
      <alignment horizontal="right"/>
    </xf>
    <xf numFmtId="3" fontId="4" fillId="0" borderId="0" xfId="4" applyNumberFormat="1" applyFont="1" applyAlignment="1">
      <alignment horizontal="right" wrapText="1"/>
    </xf>
    <xf numFmtId="3" fontId="36" fillId="0" borderId="0" xfId="0" applyNumberFormat="1" applyFont="1" applyAlignment="1">
      <alignment horizontal="right" vertical="top"/>
    </xf>
    <xf numFmtId="0" fontId="4" fillId="0" borderId="0" xfId="1" applyFont="1">
      <alignment vertical="top"/>
    </xf>
    <xf numFmtId="3" fontId="4" fillId="0" borderId="0" xfId="5" applyNumberFormat="1" applyFont="1" applyAlignment="1">
      <alignment horizontal="right"/>
    </xf>
    <xf numFmtId="3" fontId="4" fillId="0" borderId="0" xfId="5" applyNumberFormat="1" applyFont="1" applyAlignment="1">
      <alignment horizontal="right" wrapText="1"/>
    </xf>
    <xf numFmtId="0" fontId="6" fillId="0" borderId="0" xfId="1" applyAlignment="1"/>
    <xf numFmtId="0" fontId="4" fillId="0" borderId="0" xfId="1" applyFont="1" applyAlignment="1">
      <alignment vertical="top" wrapText="1"/>
    </xf>
    <xf numFmtId="14" fontId="3" fillId="0" borderId="0" xfId="1" applyNumberFormat="1" applyFont="1" applyAlignment="1">
      <alignment horizontal="right" wrapText="1"/>
    </xf>
    <xf numFmtId="0" fontId="4" fillId="0" borderId="0" xfId="1" applyFont="1" applyAlignment="1">
      <alignment horizontal="right" vertical="top" wrapText="1"/>
    </xf>
    <xf numFmtId="3" fontId="4" fillId="0" borderId="52" xfId="4" applyNumberFormat="1" applyFont="1" applyBorder="1" applyAlignment="1">
      <alignment horizontal="right" vertical="top" wrapText="1"/>
    </xf>
    <xf numFmtId="0" fontId="38" fillId="0" borderId="0" xfId="1" applyFont="1" applyAlignment="1">
      <alignment horizontal="right" vertical="top" wrapText="1"/>
    </xf>
    <xf numFmtId="0" fontId="38" fillId="0" borderId="0" xfId="4" applyFont="1" applyAlignment="1">
      <alignment horizontal="right" vertical="top" wrapText="1"/>
    </xf>
    <xf numFmtId="0" fontId="39" fillId="0" borderId="0" xfId="1" applyFont="1" applyAlignment="1"/>
    <xf numFmtId="0" fontId="40" fillId="0" borderId="0" xfId="1" applyFont="1" applyAlignment="1"/>
    <xf numFmtId="0" fontId="1" fillId="0" borderId="0" xfId="1" applyFont="1" applyAlignment="1">
      <alignment horizontal="left" vertical="top"/>
    </xf>
    <xf numFmtId="14" fontId="3" fillId="0" borderId="0" xfId="1" applyNumberFormat="1" applyFont="1" applyAlignment="1">
      <alignment horizontal="right"/>
    </xf>
    <xf numFmtId="14" fontId="3" fillId="0" borderId="0" xfId="1" quotePrefix="1" applyNumberFormat="1" applyFont="1" applyAlignment="1">
      <alignment horizontal="right"/>
    </xf>
    <xf numFmtId="3" fontId="4" fillId="0" borderId="52" xfId="1" applyNumberFormat="1" applyFont="1" applyBorder="1" applyAlignment="1">
      <alignment horizontal="right" vertical="top"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3" fillId="0" borderId="0" xfId="1" applyFont="1" applyAlignment="1">
      <alignment horizontal="center" wrapText="1"/>
    </xf>
    <xf numFmtId="0" fontId="1" fillId="0" borderId="0" xfId="1" quotePrefix="1" applyFont="1" applyAlignment="1">
      <alignment horizontal="left" vertical="top" wrapText="1"/>
    </xf>
    <xf numFmtId="0" fontId="6" fillId="0" borderId="0" xfId="1" applyAlignment="1"/>
    <xf numFmtId="0" fontId="7" fillId="0" borderId="0" xfId="1" applyFont="1" applyAlignment="1"/>
  </cellXfs>
  <cellStyles count="6">
    <cellStyle name="Hyperlink 2" xfId="2" xr:uid="{00000000-0005-0000-0000-000000000000}"/>
    <cellStyle name="Normal" xfId="0" builtinId="0"/>
    <cellStyle name="Normal 2" xfId="3" xr:uid="{00000000-0005-0000-0000-000002000000}"/>
    <cellStyle name="Normal_ERNT TFI-POD Q3-2010_HR_FINAL" xfId="4" xr:uid="{45DB7EE9-ECE0-449F-AC64-AAD5465E5975}"/>
    <cellStyle name="Normal_ERNT TFI-POD Q3-2010_HR_FINAL 2" xfId="5" xr:uid="{9D7ED348-F3FA-4218-8128-048835D3672A}"/>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sqref="A1:C1"/>
    </sheetView>
  </sheetViews>
  <sheetFormatPr defaultRowHeight="12.5" x14ac:dyDescent="0.25"/>
  <cols>
    <col min="9" max="9" width="13.453125" customWidth="1"/>
  </cols>
  <sheetData>
    <row r="1" spans="1:10" ht="15.5" x14ac:dyDescent="0.3">
      <c r="A1" s="190"/>
      <c r="B1" s="191"/>
      <c r="C1" s="191"/>
      <c r="D1" s="29"/>
      <c r="E1" s="29"/>
      <c r="F1" s="29"/>
      <c r="G1" s="29"/>
      <c r="H1" s="29"/>
      <c r="I1" s="29"/>
      <c r="J1" s="30"/>
    </row>
    <row r="2" spans="1:10" ht="14.4" customHeight="1" x14ac:dyDescent="0.25">
      <c r="A2" s="192" t="s">
        <v>404</v>
      </c>
      <c r="B2" s="193"/>
      <c r="C2" s="193"/>
      <c r="D2" s="193"/>
      <c r="E2" s="193"/>
      <c r="F2" s="193"/>
      <c r="G2" s="193"/>
      <c r="H2" s="193"/>
      <c r="I2" s="193"/>
      <c r="J2" s="194"/>
    </row>
    <row r="3" spans="1:10" ht="14" x14ac:dyDescent="0.25">
      <c r="A3" s="86"/>
      <c r="B3" s="87"/>
      <c r="C3" s="87"/>
      <c r="D3" s="87"/>
      <c r="E3" s="87"/>
      <c r="F3" s="87"/>
      <c r="G3" s="87"/>
      <c r="H3" s="87"/>
      <c r="I3" s="87"/>
      <c r="J3" s="88"/>
    </row>
    <row r="4" spans="1:10" ht="33.65" customHeight="1" x14ac:dyDescent="0.25">
      <c r="A4" s="195" t="s">
        <v>389</v>
      </c>
      <c r="B4" s="196"/>
      <c r="C4" s="196"/>
      <c r="D4" s="196"/>
      <c r="E4" s="197" t="s">
        <v>428</v>
      </c>
      <c r="F4" s="198"/>
      <c r="G4" s="94" t="s">
        <v>0</v>
      </c>
      <c r="H4" s="197" t="s">
        <v>429</v>
      </c>
      <c r="I4" s="198"/>
      <c r="J4" s="31"/>
    </row>
    <row r="5" spans="1:10" s="99" customFormat="1" ht="10.25" customHeight="1" x14ac:dyDescent="0.35">
      <c r="A5" s="199"/>
      <c r="B5" s="200"/>
      <c r="C5" s="200"/>
      <c r="D5" s="200"/>
      <c r="E5" s="200"/>
      <c r="F5" s="200"/>
      <c r="G5" s="200"/>
      <c r="H5" s="200"/>
      <c r="I5" s="200"/>
      <c r="J5" s="201"/>
    </row>
    <row r="6" spans="1:10" ht="20.399999999999999" customHeight="1" x14ac:dyDescent="0.25">
      <c r="A6" s="89"/>
      <c r="B6" s="100" t="s">
        <v>409</v>
      </c>
      <c r="C6" s="90"/>
      <c r="D6" s="90"/>
      <c r="E6" s="112">
        <v>2019</v>
      </c>
      <c r="F6" s="101"/>
      <c r="G6" s="94"/>
      <c r="H6" s="101"/>
      <c r="I6" s="101"/>
      <c r="J6" s="40"/>
    </row>
    <row r="7" spans="1:10" s="103" customFormat="1" ht="11" customHeight="1" x14ac:dyDescent="0.25">
      <c r="A7" s="89"/>
      <c r="B7" s="90"/>
      <c r="C7" s="90"/>
      <c r="D7" s="90"/>
      <c r="E7" s="102"/>
      <c r="F7" s="102"/>
      <c r="G7" s="94"/>
      <c r="H7" s="102"/>
      <c r="I7" s="102"/>
      <c r="J7" s="40"/>
    </row>
    <row r="8" spans="1:10" ht="38" customHeight="1" x14ac:dyDescent="0.25">
      <c r="A8" s="203" t="s">
        <v>410</v>
      </c>
      <c r="B8" s="204"/>
      <c r="C8" s="204"/>
      <c r="D8" s="204"/>
      <c r="E8" s="204"/>
      <c r="F8" s="204"/>
      <c r="G8" s="204"/>
      <c r="H8" s="204"/>
      <c r="I8" s="204"/>
      <c r="J8" s="32"/>
    </row>
    <row r="9" spans="1:10" ht="14" x14ac:dyDescent="0.3">
      <c r="A9" s="33"/>
      <c r="B9" s="82"/>
      <c r="C9" s="82"/>
      <c r="D9" s="82"/>
      <c r="E9" s="202"/>
      <c r="F9" s="202"/>
      <c r="G9" s="152"/>
      <c r="H9" s="152"/>
      <c r="I9" s="92"/>
      <c r="J9" s="93"/>
    </row>
    <row r="10" spans="1:10" ht="26" customHeight="1" x14ac:dyDescent="0.3">
      <c r="A10" s="170" t="s">
        <v>390</v>
      </c>
      <c r="B10" s="171"/>
      <c r="C10" s="182" t="s">
        <v>430</v>
      </c>
      <c r="D10" s="183"/>
      <c r="E10" s="84"/>
      <c r="F10" s="205" t="s">
        <v>411</v>
      </c>
      <c r="G10" s="206"/>
      <c r="H10" s="164" t="s">
        <v>435</v>
      </c>
      <c r="I10" s="165"/>
      <c r="J10" s="34"/>
    </row>
    <row r="11" spans="1:10" ht="15.65" customHeight="1" x14ac:dyDescent="0.3">
      <c r="A11" s="33"/>
      <c r="B11" s="82"/>
      <c r="C11" s="82"/>
      <c r="D11" s="82"/>
      <c r="E11" s="189"/>
      <c r="F11" s="189"/>
      <c r="G11" s="189"/>
      <c r="H11" s="189"/>
      <c r="I11" s="85"/>
      <c r="J11" s="34"/>
    </row>
    <row r="12" spans="1:10" ht="21" customHeight="1" x14ac:dyDescent="0.3">
      <c r="A12" s="154" t="s">
        <v>405</v>
      </c>
      <c r="B12" s="171"/>
      <c r="C12" s="182" t="s">
        <v>431</v>
      </c>
      <c r="D12" s="183"/>
      <c r="E12" s="188"/>
      <c r="F12" s="189"/>
      <c r="G12" s="189"/>
      <c r="H12" s="189"/>
      <c r="I12" s="85"/>
      <c r="J12" s="34"/>
    </row>
    <row r="13" spans="1:10" ht="11" customHeight="1" x14ac:dyDescent="0.3">
      <c r="A13" s="84"/>
      <c r="B13" s="85"/>
      <c r="C13" s="82"/>
      <c r="D13" s="82"/>
      <c r="E13" s="152"/>
      <c r="F13" s="152"/>
      <c r="G13" s="152"/>
      <c r="H13" s="152"/>
      <c r="I13" s="82"/>
      <c r="J13" s="35"/>
    </row>
    <row r="14" spans="1:10" ht="23" customHeight="1" x14ac:dyDescent="0.25">
      <c r="A14" s="154" t="s">
        <v>391</v>
      </c>
      <c r="B14" s="181"/>
      <c r="C14" s="182" t="s">
        <v>432</v>
      </c>
      <c r="D14" s="183"/>
      <c r="E14" s="187"/>
      <c r="F14" s="172"/>
      <c r="G14" s="98" t="s">
        <v>412</v>
      </c>
      <c r="H14" s="164" t="s">
        <v>434</v>
      </c>
      <c r="I14" s="165"/>
      <c r="J14" s="95"/>
    </row>
    <row r="15" spans="1:10" ht="14.4" customHeight="1" x14ac:dyDescent="0.3">
      <c r="A15" s="84"/>
      <c r="B15" s="85"/>
      <c r="C15" s="82"/>
      <c r="D15" s="82"/>
      <c r="E15" s="152"/>
      <c r="F15" s="152"/>
      <c r="G15" s="152"/>
      <c r="H15" s="152"/>
      <c r="I15" s="82"/>
      <c r="J15" s="35"/>
    </row>
    <row r="16" spans="1:10" ht="13.25" customHeight="1" x14ac:dyDescent="0.25">
      <c r="A16" s="154" t="s">
        <v>413</v>
      </c>
      <c r="B16" s="181"/>
      <c r="C16" s="182" t="s">
        <v>433</v>
      </c>
      <c r="D16" s="183"/>
      <c r="E16" s="91"/>
      <c r="F16" s="91"/>
      <c r="G16" s="91"/>
      <c r="H16" s="91"/>
      <c r="I16" s="91"/>
      <c r="J16" s="95"/>
    </row>
    <row r="17" spans="1:10" ht="14.4" customHeight="1" x14ac:dyDescent="0.25">
      <c r="A17" s="184"/>
      <c r="B17" s="185"/>
      <c r="C17" s="185"/>
      <c r="D17" s="185"/>
      <c r="E17" s="185"/>
      <c r="F17" s="185"/>
      <c r="G17" s="185"/>
      <c r="H17" s="185"/>
      <c r="I17" s="185"/>
      <c r="J17" s="186"/>
    </row>
    <row r="18" spans="1:10" x14ac:dyDescent="0.25">
      <c r="A18" s="170" t="s">
        <v>392</v>
      </c>
      <c r="B18" s="171"/>
      <c r="C18" s="156" t="s">
        <v>436</v>
      </c>
      <c r="D18" s="157"/>
      <c r="E18" s="157"/>
      <c r="F18" s="157"/>
      <c r="G18" s="157"/>
      <c r="H18" s="157"/>
      <c r="I18" s="157"/>
      <c r="J18" s="158"/>
    </row>
    <row r="19" spans="1:10" ht="14" x14ac:dyDescent="0.3">
      <c r="A19" s="33"/>
      <c r="B19" s="82"/>
      <c r="C19" s="97"/>
      <c r="D19" s="82"/>
      <c r="E19" s="152"/>
      <c r="F19" s="152"/>
      <c r="G19" s="152"/>
      <c r="H19" s="152"/>
      <c r="I19" s="82"/>
      <c r="J19" s="35"/>
    </row>
    <row r="20" spans="1:10" ht="14" x14ac:dyDescent="0.3">
      <c r="A20" s="170" t="s">
        <v>393</v>
      </c>
      <c r="B20" s="171"/>
      <c r="C20" s="164">
        <v>10000</v>
      </c>
      <c r="D20" s="165"/>
      <c r="E20" s="152"/>
      <c r="F20" s="152"/>
      <c r="G20" s="156" t="s">
        <v>437</v>
      </c>
      <c r="H20" s="157"/>
      <c r="I20" s="157"/>
      <c r="J20" s="158"/>
    </row>
    <row r="21" spans="1:10" ht="14" x14ac:dyDescent="0.3">
      <c r="A21" s="33"/>
      <c r="B21" s="82"/>
      <c r="C21" s="82"/>
      <c r="D21" s="82"/>
      <c r="E21" s="152"/>
      <c r="F21" s="152"/>
      <c r="G21" s="152"/>
      <c r="H21" s="152"/>
      <c r="I21" s="82"/>
      <c r="J21" s="35"/>
    </row>
    <row r="22" spans="1:10" x14ac:dyDescent="0.25">
      <c r="A22" s="170" t="s">
        <v>394</v>
      </c>
      <c r="B22" s="171"/>
      <c r="C22" s="156" t="s">
        <v>438</v>
      </c>
      <c r="D22" s="157"/>
      <c r="E22" s="157"/>
      <c r="F22" s="157"/>
      <c r="G22" s="157"/>
      <c r="H22" s="157"/>
      <c r="I22" s="157"/>
      <c r="J22" s="158"/>
    </row>
    <row r="23" spans="1:10" ht="14" x14ac:dyDescent="0.3">
      <c r="A23" s="33"/>
      <c r="B23" s="82"/>
      <c r="C23" s="82"/>
      <c r="D23" s="82"/>
      <c r="E23" s="152"/>
      <c r="F23" s="152"/>
      <c r="G23" s="152"/>
      <c r="H23" s="152"/>
      <c r="I23" s="82"/>
      <c r="J23" s="35"/>
    </row>
    <row r="24" spans="1:10" ht="14" x14ac:dyDescent="0.3">
      <c r="A24" s="170" t="s">
        <v>395</v>
      </c>
      <c r="B24" s="171"/>
      <c r="C24" s="176" t="s">
        <v>439</v>
      </c>
      <c r="D24" s="177"/>
      <c r="E24" s="177"/>
      <c r="F24" s="177"/>
      <c r="G24" s="177"/>
      <c r="H24" s="177"/>
      <c r="I24" s="177"/>
      <c r="J24" s="178"/>
    </row>
    <row r="25" spans="1:10" ht="14" x14ac:dyDescent="0.3">
      <c r="A25" s="33"/>
      <c r="B25" s="82"/>
      <c r="C25" s="97"/>
      <c r="D25" s="82"/>
      <c r="E25" s="152"/>
      <c r="F25" s="152"/>
      <c r="G25" s="152"/>
      <c r="H25" s="152"/>
      <c r="I25" s="82"/>
      <c r="J25" s="35"/>
    </row>
    <row r="26" spans="1:10" ht="14" x14ac:dyDescent="0.3">
      <c r="A26" s="170" t="s">
        <v>396</v>
      </c>
      <c r="B26" s="171"/>
      <c r="C26" s="176" t="s">
        <v>440</v>
      </c>
      <c r="D26" s="177"/>
      <c r="E26" s="177"/>
      <c r="F26" s="177"/>
      <c r="G26" s="177"/>
      <c r="H26" s="177"/>
      <c r="I26" s="177"/>
      <c r="J26" s="178"/>
    </row>
    <row r="27" spans="1:10" ht="14" customHeight="1" x14ac:dyDescent="0.3">
      <c r="A27" s="33"/>
      <c r="B27" s="82"/>
      <c r="C27" s="97"/>
      <c r="D27" s="82"/>
      <c r="E27" s="152"/>
      <c r="F27" s="152"/>
      <c r="G27" s="152"/>
      <c r="H27" s="152"/>
      <c r="I27" s="82"/>
      <c r="J27" s="35"/>
    </row>
    <row r="28" spans="1:10" ht="23" customHeight="1" x14ac:dyDescent="0.25">
      <c r="A28" s="154" t="s">
        <v>406</v>
      </c>
      <c r="B28" s="171"/>
      <c r="C28" s="62">
        <v>2515</v>
      </c>
      <c r="D28" s="36"/>
      <c r="E28" s="175"/>
      <c r="F28" s="175"/>
      <c r="G28" s="175"/>
      <c r="H28" s="175"/>
      <c r="I28" s="179"/>
      <c r="J28" s="180"/>
    </row>
    <row r="29" spans="1:10" ht="14" x14ac:dyDescent="0.3">
      <c r="A29" s="33"/>
      <c r="B29" s="82"/>
      <c r="C29" s="82"/>
      <c r="D29" s="82"/>
      <c r="E29" s="152"/>
      <c r="F29" s="152"/>
      <c r="G29" s="152"/>
      <c r="H29" s="152"/>
      <c r="I29" s="82"/>
      <c r="J29" s="35"/>
    </row>
    <row r="30" spans="1:10" ht="14.5" x14ac:dyDescent="0.3">
      <c r="A30" s="170" t="s">
        <v>397</v>
      </c>
      <c r="B30" s="171"/>
      <c r="C30" s="111" t="s">
        <v>415</v>
      </c>
      <c r="D30" s="166" t="s">
        <v>414</v>
      </c>
      <c r="E30" s="167"/>
      <c r="F30" s="167"/>
      <c r="G30" s="167"/>
      <c r="H30" s="104" t="s">
        <v>415</v>
      </c>
      <c r="I30" s="105" t="s">
        <v>416</v>
      </c>
      <c r="J30" s="106"/>
    </row>
    <row r="31" spans="1:10" ht="13" x14ac:dyDescent="0.25">
      <c r="A31" s="170"/>
      <c r="B31" s="171"/>
      <c r="C31" s="37"/>
      <c r="D31" s="94"/>
      <c r="E31" s="172"/>
      <c r="F31" s="172"/>
      <c r="G31" s="172"/>
      <c r="H31" s="172"/>
      <c r="I31" s="173"/>
      <c r="J31" s="174"/>
    </row>
    <row r="32" spans="1:10" ht="13" x14ac:dyDescent="0.25">
      <c r="A32" s="170" t="s">
        <v>407</v>
      </c>
      <c r="B32" s="171"/>
      <c r="C32" s="62" t="s">
        <v>419</v>
      </c>
      <c r="D32" s="166" t="s">
        <v>417</v>
      </c>
      <c r="E32" s="167"/>
      <c r="F32" s="167"/>
      <c r="G32" s="167"/>
      <c r="H32" s="107" t="s">
        <v>418</v>
      </c>
      <c r="I32" s="108" t="s">
        <v>419</v>
      </c>
      <c r="J32" s="109"/>
    </row>
    <row r="33" spans="1:10" ht="14" x14ac:dyDescent="0.3">
      <c r="A33" s="33"/>
      <c r="B33" s="82"/>
      <c r="C33" s="82"/>
      <c r="D33" s="82"/>
      <c r="E33" s="152"/>
      <c r="F33" s="152"/>
      <c r="G33" s="152"/>
      <c r="H33" s="152"/>
      <c r="I33" s="82"/>
      <c r="J33" s="35"/>
    </row>
    <row r="34" spans="1:10" x14ac:dyDescent="0.25">
      <c r="A34" s="166" t="s">
        <v>408</v>
      </c>
      <c r="B34" s="167"/>
      <c r="C34" s="167"/>
      <c r="D34" s="167"/>
      <c r="E34" s="167" t="s">
        <v>398</v>
      </c>
      <c r="F34" s="167"/>
      <c r="G34" s="167"/>
      <c r="H34" s="167"/>
      <c r="I34" s="167"/>
      <c r="J34" s="38" t="s">
        <v>399</v>
      </c>
    </row>
    <row r="35" spans="1:10" ht="14" x14ac:dyDescent="0.3">
      <c r="A35" s="33"/>
      <c r="B35" s="82"/>
      <c r="C35" s="82"/>
      <c r="D35" s="82"/>
      <c r="E35" s="152"/>
      <c r="F35" s="152"/>
      <c r="G35" s="152"/>
      <c r="H35" s="152"/>
      <c r="I35" s="82"/>
      <c r="J35" s="93"/>
    </row>
    <row r="36" spans="1:10" x14ac:dyDescent="0.25">
      <c r="A36" s="159"/>
      <c r="B36" s="160"/>
      <c r="C36" s="160"/>
      <c r="D36" s="160"/>
      <c r="E36" s="159"/>
      <c r="F36" s="160"/>
      <c r="G36" s="160"/>
      <c r="H36" s="160"/>
      <c r="I36" s="161"/>
      <c r="J36" s="83"/>
    </row>
    <row r="37" spans="1:10" ht="14" x14ac:dyDescent="0.3">
      <c r="A37" s="33"/>
      <c r="B37" s="82"/>
      <c r="C37" s="97"/>
      <c r="D37" s="169"/>
      <c r="E37" s="169"/>
      <c r="F37" s="169"/>
      <c r="G37" s="169"/>
      <c r="H37" s="169"/>
      <c r="I37" s="169"/>
      <c r="J37" s="35"/>
    </row>
    <row r="38" spans="1:10" x14ac:dyDescent="0.25">
      <c r="A38" s="159"/>
      <c r="B38" s="160"/>
      <c r="C38" s="160"/>
      <c r="D38" s="161"/>
      <c r="E38" s="159"/>
      <c r="F38" s="160"/>
      <c r="G38" s="160"/>
      <c r="H38" s="160"/>
      <c r="I38" s="161"/>
      <c r="J38" s="62"/>
    </row>
    <row r="39" spans="1:10" ht="14" x14ac:dyDescent="0.3">
      <c r="A39" s="33"/>
      <c r="B39" s="82"/>
      <c r="C39" s="97"/>
      <c r="D39" s="96"/>
      <c r="E39" s="169"/>
      <c r="F39" s="169"/>
      <c r="G39" s="169"/>
      <c r="H39" s="169"/>
      <c r="I39" s="85"/>
      <c r="J39" s="35"/>
    </row>
    <row r="40" spans="1:10" x14ac:dyDescent="0.25">
      <c r="A40" s="159"/>
      <c r="B40" s="160"/>
      <c r="C40" s="160"/>
      <c r="D40" s="161"/>
      <c r="E40" s="159"/>
      <c r="F40" s="160"/>
      <c r="G40" s="160"/>
      <c r="H40" s="160"/>
      <c r="I40" s="161"/>
      <c r="J40" s="62"/>
    </row>
    <row r="41" spans="1:10" ht="14" x14ac:dyDescent="0.3">
      <c r="A41" s="33"/>
      <c r="B41" s="114"/>
      <c r="C41" s="113"/>
      <c r="D41" s="115"/>
      <c r="E41" s="115"/>
      <c r="F41" s="115"/>
      <c r="G41" s="115"/>
      <c r="H41" s="115"/>
      <c r="I41" s="116"/>
      <c r="J41" s="35"/>
    </row>
    <row r="42" spans="1:10" x14ac:dyDescent="0.25">
      <c r="A42" s="159"/>
      <c r="B42" s="160"/>
      <c r="C42" s="160"/>
      <c r="D42" s="161"/>
      <c r="E42" s="159"/>
      <c r="F42" s="160"/>
      <c r="G42" s="160"/>
      <c r="H42" s="160"/>
      <c r="I42" s="161"/>
      <c r="J42" s="62"/>
    </row>
    <row r="43" spans="1:10" ht="14" x14ac:dyDescent="0.3">
      <c r="A43" s="39"/>
      <c r="B43" s="97"/>
      <c r="C43" s="151"/>
      <c r="D43" s="151"/>
      <c r="E43" s="152"/>
      <c r="F43" s="152"/>
      <c r="G43" s="151"/>
      <c r="H43" s="151"/>
      <c r="I43" s="151"/>
      <c r="J43" s="35"/>
    </row>
    <row r="44" spans="1:10" x14ac:dyDescent="0.25">
      <c r="A44" s="159"/>
      <c r="B44" s="160"/>
      <c r="C44" s="160"/>
      <c r="D44" s="161"/>
      <c r="E44" s="159"/>
      <c r="F44" s="160"/>
      <c r="G44" s="160"/>
      <c r="H44" s="160"/>
      <c r="I44" s="161"/>
      <c r="J44" s="62"/>
    </row>
    <row r="45" spans="1:10" ht="14" x14ac:dyDescent="0.3">
      <c r="A45" s="39"/>
      <c r="B45" s="97"/>
      <c r="C45" s="97"/>
      <c r="D45" s="82"/>
      <c r="E45" s="168"/>
      <c r="F45" s="168"/>
      <c r="G45" s="151"/>
      <c r="H45" s="151"/>
      <c r="I45" s="82"/>
      <c r="J45" s="35"/>
    </row>
    <row r="46" spans="1:10" x14ac:dyDescent="0.25">
      <c r="A46" s="159"/>
      <c r="B46" s="160"/>
      <c r="C46" s="160"/>
      <c r="D46" s="161"/>
      <c r="E46" s="159"/>
      <c r="F46" s="160"/>
      <c r="G46" s="160"/>
      <c r="H46" s="160"/>
      <c r="I46" s="161"/>
      <c r="J46" s="62"/>
    </row>
    <row r="47" spans="1:10" ht="14" x14ac:dyDescent="0.3">
      <c r="A47" s="39"/>
      <c r="B47" s="97"/>
      <c r="C47" s="97"/>
      <c r="D47" s="82"/>
      <c r="E47" s="152"/>
      <c r="F47" s="152"/>
      <c r="G47" s="151"/>
      <c r="H47" s="151"/>
      <c r="I47" s="82"/>
      <c r="J47" s="110" t="s">
        <v>420</v>
      </c>
    </row>
    <row r="48" spans="1:10" ht="14" x14ac:dyDescent="0.3">
      <c r="A48" s="39"/>
      <c r="B48" s="97"/>
      <c r="C48" s="97"/>
      <c r="D48" s="82"/>
      <c r="E48" s="152"/>
      <c r="F48" s="152"/>
      <c r="G48" s="151"/>
      <c r="H48" s="151"/>
      <c r="I48" s="82"/>
      <c r="J48" s="110" t="s">
        <v>421</v>
      </c>
    </row>
    <row r="49" spans="1:10" ht="14.4" customHeight="1" x14ac:dyDescent="0.25">
      <c r="A49" s="154" t="s">
        <v>400</v>
      </c>
      <c r="B49" s="155"/>
      <c r="C49" s="164" t="s">
        <v>421</v>
      </c>
      <c r="D49" s="165"/>
      <c r="E49" s="162" t="s">
        <v>422</v>
      </c>
      <c r="F49" s="163"/>
      <c r="G49" s="156"/>
      <c r="H49" s="157"/>
      <c r="I49" s="157"/>
      <c r="J49" s="158"/>
    </row>
    <row r="50" spans="1:10" ht="14" x14ac:dyDescent="0.3">
      <c r="A50" s="39"/>
      <c r="B50" s="97"/>
      <c r="C50" s="151"/>
      <c r="D50" s="151"/>
      <c r="E50" s="152"/>
      <c r="F50" s="152"/>
      <c r="G50" s="153" t="s">
        <v>423</v>
      </c>
      <c r="H50" s="153"/>
      <c r="I50" s="153"/>
      <c r="J50" s="40"/>
    </row>
    <row r="51" spans="1:10" ht="14" customHeight="1" x14ac:dyDescent="0.25">
      <c r="A51" s="154" t="s">
        <v>401</v>
      </c>
      <c r="B51" s="155"/>
      <c r="C51" s="156" t="s">
        <v>441</v>
      </c>
      <c r="D51" s="157"/>
      <c r="E51" s="157"/>
      <c r="F51" s="157"/>
      <c r="G51" s="157"/>
      <c r="H51" s="157"/>
      <c r="I51" s="157"/>
      <c r="J51" s="158"/>
    </row>
    <row r="52" spans="1:10" ht="14" x14ac:dyDescent="0.3">
      <c r="A52" s="33"/>
      <c r="B52" s="82"/>
      <c r="C52" s="175" t="s">
        <v>402</v>
      </c>
      <c r="D52" s="175"/>
      <c r="E52" s="175"/>
      <c r="F52" s="175"/>
      <c r="G52" s="175"/>
      <c r="H52" s="175"/>
      <c r="I52" s="175"/>
      <c r="J52" s="35"/>
    </row>
    <row r="53" spans="1:10" ht="14" x14ac:dyDescent="0.3">
      <c r="A53" s="154" t="s">
        <v>403</v>
      </c>
      <c r="B53" s="155"/>
      <c r="C53" s="211" t="s">
        <v>442</v>
      </c>
      <c r="D53" s="212"/>
      <c r="E53" s="213"/>
      <c r="F53" s="152"/>
      <c r="G53" s="152"/>
      <c r="H53" s="167"/>
      <c r="I53" s="167"/>
      <c r="J53" s="214"/>
    </row>
    <row r="54" spans="1:10" ht="14" x14ac:dyDescent="0.3">
      <c r="A54" s="33"/>
      <c r="B54" s="82"/>
      <c r="C54" s="97"/>
      <c r="D54" s="82"/>
      <c r="E54" s="152"/>
      <c r="F54" s="152"/>
      <c r="G54" s="152"/>
      <c r="H54" s="152"/>
      <c r="I54" s="82"/>
      <c r="J54" s="35"/>
    </row>
    <row r="55" spans="1:10" ht="14.4" customHeight="1" x14ac:dyDescent="0.25">
      <c r="A55" s="154" t="s">
        <v>395</v>
      </c>
      <c r="B55" s="155"/>
      <c r="C55" s="207" t="s">
        <v>443</v>
      </c>
      <c r="D55" s="208"/>
      <c r="E55" s="208"/>
      <c r="F55" s="208"/>
      <c r="G55" s="208"/>
      <c r="H55" s="208"/>
      <c r="I55" s="208"/>
      <c r="J55" s="209"/>
    </row>
    <row r="56" spans="1:10" ht="14" x14ac:dyDescent="0.3">
      <c r="A56" s="33"/>
      <c r="B56" s="82"/>
      <c r="C56" s="82"/>
      <c r="D56" s="82"/>
      <c r="E56" s="152"/>
      <c r="F56" s="152"/>
      <c r="G56" s="152"/>
      <c r="H56" s="152"/>
      <c r="I56" s="82"/>
      <c r="J56" s="35"/>
    </row>
    <row r="57" spans="1:10" ht="14" x14ac:dyDescent="0.25">
      <c r="A57" s="154" t="s">
        <v>424</v>
      </c>
      <c r="B57" s="155"/>
      <c r="C57" s="207" t="s">
        <v>444</v>
      </c>
      <c r="D57" s="208"/>
      <c r="E57" s="208"/>
      <c r="F57" s="208"/>
      <c r="G57" s="208"/>
      <c r="H57" s="208"/>
      <c r="I57" s="208"/>
      <c r="J57" s="209"/>
    </row>
    <row r="58" spans="1:10" ht="14.4" customHeight="1" x14ac:dyDescent="0.3">
      <c r="A58" s="33"/>
      <c r="B58" s="82"/>
      <c r="C58" s="153" t="s">
        <v>425</v>
      </c>
      <c r="D58" s="153"/>
      <c r="E58" s="153"/>
      <c r="F58" s="153"/>
      <c r="G58" s="82"/>
      <c r="H58" s="82"/>
      <c r="I58" s="82"/>
      <c r="J58" s="35"/>
    </row>
    <row r="59" spans="1:10" ht="14" x14ac:dyDescent="0.25">
      <c r="A59" s="154" t="s">
        <v>426</v>
      </c>
      <c r="B59" s="155"/>
      <c r="C59" s="207" t="s">
        <v>445</v>
      </c>
      <c r="D59" s="208"/>
      <c r="E59" s="208"/>
      <c r="F59" s="208"/>
      <c r="G59" s="208"/>
      <c r="H59" s="208"/>
      <c r="I59" s="208"/>
      <c r="J59" s="209"/>
    </row>
    <row r="60" spans="1:10" ht="14.4" customHeight="1" x14ac:dyDescent="0.25">
      <c r="A60" s="41"/>
      <c r="B60" s="42"/>
      <c r="C60" s="210" t="s">
        <v>427</v>
      </c>
      <c r="D60" s="210"/>
      <c r="E60" s="210"/>
      <c r="F60" s="210"/>
      <c r="G60" s="210"/>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sqref="A1:I1"/>
    </sheetView>
  </sheetViews>
  <sheetFormatPr defaultColWidth="8.90625" defaultRowHeight="12.5" x14ac:dyDescent="0.25"/>
  <cols>
    <col min="1" max="7" width="8.90625" style="25"/>
    <col min="8" max="9" width="15.81640625" style="61" customWidth="1"/>
    <col min="10" max="10" width="10.36328125" style="25" bestFit="1" customWidth="1"/>
    <col min="11" max="16384" width="8.90625" style="25"/>
  </cols>
  <sheetData>
    <row r="1" spans="1:9" x14ac:dyDescent="0.25">
      <c r="A1" s="227" t="s">
        <v>1</v>
      </c>
      <c r="B1" s="228"/>
      <c r="C1" s="228"/>
      <c r="D1" s="228"/>
      <c r="E1" s="228"/>
      <c r="F1" s="228"/>
      <c r="G1" s="228"/>
      <c r="H1" s="228"/>
      <c r="I1" s="228"/>
    </row>
    <row r="2" spans="1:9" x14ac:dyDescent="0.25">
      <c r="A2" s="229" t="s">
        <v>446</v>
      </c>
      <c r="B2" s="230"/>
      <c r="C2" s="230"/>
      <c r="D2" s="230"/>
      <c r="E2" s="230"/>
      <c r="F2" s="230"/>
      <c r="G2" s="230"/>
      <c r="H2" s="230"/>
      <c r="I2" s="230"/>
    </row>
    <row r="3" spans="1:9" x14ac:dyDescent="0.25">
      <c r="A3" s="231" t="s">
        <v>361</v>
      </c>
      <c r="B3" s="232"/>
      <c r="C3" s="232"/>
      <c r="D3" s="232"/>
      <c r="E3" s="232"/>
      <c r="F3" s="232"/>
      <c r="G3" s="232"/>
      <c r="H3" s="232"/>
      <c r="I3" s="232"/>
    </row>
    <row r="4" spans="1:9" x14ac:dyDescent="0.25">
      <c r="A4" s="233" t="s">
        <v>447</v>
      </c>
      <c r="B4" s="234"/>
      <c r="C4" s="234"/>
      <c r="D4" s="234"/>
      <c r="E4" s="234"/>
      <c r="F4" s="234"/>
      <c r="G4" s="234"/>
      <c r="H4" s="234"/>
      <c r="I4" s="235"/>
    </row>
    <row r="5" spans="1:9" ht="21.5" thickBot="1" x14ac:dyDescent="0.3">
      <c r="A5" s="239" t="s">
        <v>2</v>
      </c>
      <c r="B5" s="240"/>
      <c r="C5" s="240"/>
      <c r="D5" s="240"/>
      <c r="E5" s="240"/>
      <c r="F5" s="241"/>
      <c r="G5" s="26" t="s">
        <v>113</v>
      </c>
      <c r="H5" s="56" t="s">
        <v>376</v>
      </c>
      <c r="I5" s="57" t="s">
        <v>384</v>
      </c>
    </row>
    <row r="6" spans="1:9" x14ac:dyDescent="0.25">
      <c r="A6" s="236">
        <v>1</v>
      </c>
      <c r="B6" s="237"/>
      <c r="C6" s="237"/>
      <c r="D6" s="237"/>
      <c r="E6" s="237"/>
      <c r="F6" s="238"/>
      <c r="G6" s="27">
        <v>2</v>
      </c>
      <c r="H6" s="28">
        <v>3</v>
      </c>
      <c r="I6" s="28">
        <v>4</v>
      </c>
    </row>
    <row r="7" spans="1:9" x14ac:dyDescent="0.25">
      <c r="A7" s="242"/>
      <c r="B7" s="242"/>
      <c r="C7" s="242"/>
      <c r="D7" s="242"/>
      <c r="E7" s="242"/>
      <c r="F7" s="242"/>
      <c r="G7" s="242"/>
      <c r="H7" s="242"/>
      <c r="I7" s="243"/>
    </row>
    <row r="8" spans="1:9" ht="12.75" customHeight="1" x14ac:dyDescent="0.25">
      <c r="A8" s="244" t="s">
        <v>4</v>
      </c>
      <c r="B8" s="245"/>
      <c r="C8" s="245"/>
      <c r="D8" s="245"/>
      <c r="E8" s="245"/>
      <c r="F8" s="246"/>
      <c r="G8" s="16">
        <v>1</v>
      </c>
      <c r="H8" s="58">
        <v>0</v>
      </c>
      <c r="I8" s="58">
        <v>0</v>
      </c>
    </row>
    <row r="9" spans="1:9" ht="12.75" customHeight="1" x14ac:dyDescent="0.25">
      <c r="A9" s="224" t="s">
        <v>5</v>
      </c>
      <c r="B9" s="225"/>
      <c r="C9" s="225"/>
      <c r="D9" s="225"/>
      <c r="E9" s="225"/>
      <c r="F9" s="226"/>
      <c r="G9" s="17">
        <v>2</v>
      </c>
      <c r="H9" s="59">
        <f>H10+H17+H27+H38+H43</f>
        <v>181661230</v>
      </c>
      <c r="I9" s="59">
        <f>I10+I17+I27+I38+I43</f>
        <v>236507700</v>
      </c>
    </row>
    <row r="10" spans="1:9" ht="12.75" customHeight="1" x14ac:dyDescent="0.25">
      <c r="A10" s="216" t="s">
        <v>6</v>
      </c>
      <c r="B10" s="217"/>
      <c r="C10" s="217"/>
      <c r="D10" s="217"/>
      <c r="E10" s="217"/>
      <c r="F10" s="218"/>
      <c r="G10" s="17">
        <v>3</v>
      </c>
      <c r="H10" s="59">
        <f>H11+H12+H13+H14+H15+H16</f>
        <v>690603</v>
      </c>
      <c r="I10" s="59">
        <f>I11+I12+I13+I14+I15+I16</f>
        <v>225833</v>
      </c>
    </row>
    <row r="11" spans="1:9" ht="12.75" customHeight="1" x14ac:dyDescent="0.25">
      <c r="A11" s="221" t="s">
        <v>7</v>
      </c>
      <c r="B11" s="222"/>
      <c r="C11" s="222"/>
      <c r="D11" s="222"/>
      <c r="E11" s="222"/>
      <c r="F11" s="223"/>
      <c r="G11" s="16">
        <v>4</v>
      </c>
      <c r="H11" s="58">
        <v>0</v>
      </c>
      <c r="I11" s="58">
        <v>0</v>
      </c>
    </row>
    <row r="12" spans="1:9" ht="23.4" customHeight="1" x14ac:dyDescent="0.25">
      <c r="A12" s="221" t="s">
        <v>8</v>
      </c>
      <c r="B12" s="222"/>
      <c r="C12" s="222"/>
      <c r="D12" s="222"/>
      <c r="E12" s="222"/>
      <c r="F12" s="223"/>
      <c r="G12" s="16">
        <v>5</v>
      </c>
      <c r="H12" s="58">
        <v>690603</v>
      </c>
      <c r="I12" s="58">
        <v>225833</v>
      </c>
    </row>
    <row r="13" spans="1:9" ht="12.75" customHeight="1" x14ac:dyDescent="0.25">
      <c r="A13" s="221" t="s">
        <v>9</v>
      </c>
      <c r="B13" s="222"/>
      <c r="C13" s="222"/>
      <c r="D13" s="222"/>
      <c r="E13" s="222"/>
      <c r="F13" s="223"/>
      <c r="G13" s="16">
        <v>6</v>
      </c>
      <c r="H13" s="58">
        <v>0</v>
      </c>
      <c r="I13" s="58">
        <v>0</v>
      </c>
    </row>
    <row r="14" spans="1:9" ht="12.75" customHeight="1" x14ac:dyDescent="0.25">
      <c r="A14" s="221" t="s">
        <v>10</v>
      </c>
      <c r="B14" s="222"/>
      <c r="C14" s="222"/>
      <c r="D14" s="222"/>
      <c r="E14" s="222"/>
      <c r="F14" s="223"/>
      <c r="G14" s="16">
        <v>7</v>
      </c>
      <c r="H14" s="58">
        <v>0</v>
      </c>
      <c r="I14" s="58">
        <v>0</v>
      </c>
    </row>
    <row r="15" spans="1:9" ht="12.75" customHeight="1" x14ac:dyDescent="0.25">
      <c r="A15" s="221" t="s">
        <v>11</v>
      </c>
      <c r="B15" s="222"/>
      <c r="C15" s="222"/>
      <c r="D15" s="222"/>
      <c r="E15" s="222"/>
      <c r="F15" s="223"/>
      <c r="G15" s="16">
        <v>8</v>
      </c>
      <c r="H15" s="58">
        <v>0</v>
      </c>
      <c r="I15" s="58">
        <v>0</v>
      </c>
    </row>
    <row r="16" spans="1:9" ht="12.75" customHeight="1" x14ac:dyDescent="0.25">
      <c r="A16" s="221" t="s">
        <v>12</v>
      </c>
      <c r="B16" s="222"/>
      <c r="C16" s="222"/>
      <c r="D16" s="222"/>
      <c r="E16" s="222"/>
      <c r="F16" s="223"/>
      <c r="G16" s="16">
        <v>9</v>
      </c>
      <c r="H16" s="58">
        <v>0</v>
      </c>
      <c r="I16" s="58">
        <v>0</v>
      </c>
    </row>
    <row r="17" spans="1:9" ht="12.75" customHeight="1" x14ac:dyDescent="0.25">
      <c r="A17" s="216" t="s">
        <v>13</v>
      </c>
      <c r="B17" s="217"/>
      <c r="C17" s="217"/>
      <c r="D17" s="217"/>
      <c r="E17" s="217"/>
      <c r="F17" s="218"/>
      <c r="G17" s="17">
        <v>10</v>
      </c>
      <c r="H17" s="59">
        <f>H18+H19+H20+H21+H22+H23+H24+H25+H26</f>
        <v>107515785</v>
      </c>
      <c r="I17" s="59">
        <f>I18+I19+I20+I21+I22+I23+I24+I25+I26</f>
        <v>166008463</v>
      </c>
    </row>
    <row r="18" spans="1:9" ht="12.75" customHeight="1" x14ac:dyDescent="0.25">
      <c r="A18" s="221" t="s">
        <v>14</v>
      </c>
      <c r="B18" s="222"/>
      <c r="C18" s="222"/>
      <c r="D18" s="222"/>
      <c r="E18" s="222"/>
      <c r="F18" s="223"/>
      <c r="G18" s="16">
        <v>11</v>
      </c>
      <c r="H18" s="58">
        <v>15605344</v>
      </c>
      <c r="I18" s="58">
        <v>15605344</v>
      </c>
    </row>
    <row r="19" spans="1:9" ht="12.75" customHeight="1" x14ac:dyDescent="0.25">
      <c r="A19" s="221" t="s">
        <v>15</v>
      </c>
      <c r="B19" s="222"/>
      <c r="C19" s="222"/>
      <c r="D19" s="222"/>
      <c r="E19" s="222"/>
      <c r="F19" s="223"/>
      <c r="G19" s="16">
        <v>12</v>
      </c>
      <c r="H19" s="58">
        <v>30529845</v>
      </c>
      <c r="I19" s="58">
        <v>54703760</v>
      </c>
    </row>
    <row r="20" spans="1:9" ht="12.75" customHeight="1" x14ac:dyDescent="0.25">
      <c r="A20" s="221" t="s">
        <v>16</v>
      </c>
      <c r="B20" s="222"/>
      <c r="C20" s="222"/>
      <c r="D20" s="222"/>
      <c r="E20" s="222"/>
      <c r="F20" s="223"/>
      <c r="G20" s="16">
        <v>13</v>
      </c>
      <c r="H20" s="58">
        <v>52467843</v>
      </c>
      <c r="I20" s="58">
        <v>51169528</v>
      </c>
    </row>
    <row r="21" spans="1:9" ht="12.75" customHeight="1" x14ac:dyDescent="0.25">
      <c r="A21" s="221" t="s">
        <v>17</v>
      </c>
      <c r="B21" s="222"/>
      <c r="C21" s="222"/>
      <c r="D21" s="222"/>
      <c r="E21" s="222"/>
      <c r="F21" s="223"/>
      <c r="G21" s="16">
        <v>14</v>
      </c>
      <c r="H21" s="58">
        <v>8842964</v>
      </c>
      <c r="I21" s="58">
        <v>16177467</v>
      </c>
    </row>
    <row r="22" spans="1:9" ht="12.75" customHeight="1" x14ac:dyDescent="0.25">
      <c r="A22" s="221" t="s">
        <v>18</v>
      </c>
      <c r="B22" s="222"/>
      <c r="C22" s="222"/>
      <c r="D22" s="222"/>
      <c r="E22" s="222"/>
      <c r="F22" s="223"/>
      <c r="G22" s="16">
        <v>15</v>
      </c>
      <c r="H22" s="58">
        <v>0</v>
      </c>
      <c r="I22" s="58">
        <v>0</v>
      </c>
    </row>
    <row r="23" spans="1:9" ht="12.75" customHeight="1" x14ac:dyDescent="0.25">
      <c r="A23" s="221" t="s">
        <v>19</v>
      </c>
      <c r="B23" s="222"/>
      <c r="C23" s="222"/>
      <c r="D23" s="222"/>
      <c r="E23" s="222"/>
      <c r="F23" s="223"/>
      <c r="G23" s="16">
        <v>16</v>
      </c>
      <c r="H23" s="58">
        <v>0</v>
      </c>
      <c r="I23" s="58">
        <v>0</v>
      </c>
    </row>
    <row r="24" spans="1:9" ht="12.75" customHeight="1" x14ac:dyDescent="0.25">
      <c r="A24" s="221" t="s">
        <v>20</v>
      </c>
      <c r="B24" s="222"/>
      <c r="C24" s="222"/>
      <c r="D24" s="222"/>
      <c r="E24" s="222"/>
      <c r="F24" s="223"/>
      <c r="G24" s="16">
        <v>17</v>
      </c>
      <c r="H24" s="58">
        <v>1582</v>
      </c>
      <c r="I24" s="58">
        <v>28291939</v>
      </c>
    </row>
    <row r="25" spans="1:9" ht="12.75" customHeight="1" x14ac:dyDescent="0.25">
      <c r="A25" s="221" t="s">
        <v>21</v>
      </c>
      <c r="B25" s="222"/>
      <c r="C25" s="222"/>
      <c r="D25" s="222"/>
      <c r="E25" s="222"/>
      <c r="F25" s="223"/>
      <c r="G25" s="16">
        <v>18</v>
      </c>
      <c r="H25" s="58">
        <v>68207</v>
      </c>
      <c r="I25" s="58">
        <v>60425</v>
      </c>
    </row>
    <row r="26" spans="1:9" ht="12.75" customHeight="1" x14ac:dyDescent="0.25">
      <c r="A26" s="221" t="s">
        <v>22</v>
      </c>
      <c r="B26" s="222"/>
      <c r="C26" s="222"/>
      <c r="D26" s="222"/>
      <c r="E26" s="222"/>
      <c r="F26" s="223"/>
      <c r="G26" s="16">
        <v>19</v>
      </c>
      <c r="H26" s="58">
        <v>0</v>
      </c>
      <c r="I26" s="58">
        <v>0</v>
      </c>
    </row>
    <row r="27" spans="1:9" ht="12.75" customHeight="1" x14ac:dyDescent="0.25">
      <c r="A27" s="216" t="s">
        <v>23</v>
      </c>
      <c r="B27" s="217"/>
      <c r="C27" s="217"/>
      <c r="D27" s="217"/>
      <c r="E27" s="217"/>
      <c r="F27" s="218"/>
      <c r="G27" s="17">
        <v>20</v>
      </c>
      <c r="H27" s="59">
        <f>SUM(H28:H37)</f>
        <v>29146722</v>
      </c>
      <c r="I27" s="59">
        <f>SUM(I28:I37)</f>
        <v>32986033</v>
      </c>
    </row>
    <row r="28" spans="1:9" ht="12.75" customHeight="1" x14ac:dyDescent="0.25">
      <c r="A28" s="221" t="s">
        <v>24</v>
      </c>
      <c r="B28" s="222"/>
      <c r="C28" s="222"/>
      <c r="D28" s="222"/>
      <c r="E28" s="222"/>
      <c r="F28" s="223"/>
      <c r="G28" s="16">
        <v>21</v>
      </c>
      <c r="H28" s="58">
        <v>1052798</v>
      </c>
      <c r="I28" s="58">
        <v>1052798</v>
      </c>
    </row>
    <row r="29" spans="1:9" ht="12.75" customHeight="1" x14ac:dyDescent="0.25">
      <c r="A29" s="221" t="s">
        <v>25</v>
      </c>
      <c r="B29" s="222"/>
      <c r="C29" s="222"/>
      <c r="D29" s="222"/>
      <c r="E29" s="222"/>
      <c r="F29" s="223"/>
      <c r="G29" s="16">
        <v>22</v>
      </c>
      <c r="H29" s="58">
        <v>0</v>
      </c>
      <c r="I29" s="58">
        <v>0</v>
      </c>
    </row>
    <row r="30" spans="1:9" ht="12.75" customHeight="1" x14ac:dyDescent="0.25">
      <c r="A30" s="221" t="s">
        <v>26</v>
      </c>
      <c r="B30" s="222"/>
      <c r="C30" s="222"/>
      <c r="D30" s="222"/>
      <c r="E30" s="222"/>
      <c r="F30" s="223"/>
      <c r="G30" s="16">
        <v>23</v>
      </c>
      <c r="H30" s="58">
        <v>0</v>
      </c>
      <c r="I30" s="58">
        <v>0</v>
      </c>
    </row>
    <row r="31" spans="1:9" ht="24.65" customHeight="1" x14ac:dyDescent="0.25">
      <c r="A31" s="221" t="s">
        <v>27</v>
      </c>
      <c r="B31" s="222"/>
      <c r="C31" s="222"/>
      <c r="D31" s="222"/>
      <c r="E31" s="222"/>
      <c r="F31" s="223"/>
      <c r="G31" s="16">
        <v>24</v>
      </c>
      <c r="H31" s="58">
        <v>0</v>
      </c>
      <c r="I31" s="58">
        <v>0</v>
      </c>
    </row>
    <row r="32" spans="1:9" ht="24" customHeight="1" x14ac:dyDescent="0.25">
      <c r="A32" s="221" t="s">
        <v>28</v>
      </c>
      <c r="B32" s="222"/>
      <c r="C32" s="222"/>
      <c r="D32" s="222"/>
      <c r="E32" s="222"/>
      <c r="F32" s="223"/>
      <c r="G32" s="16">
        <v>25</v>
      </c>
      <c r="H32" s="58">
        <v>0</v>
      </c>
      <c r="I32" s="58">
        <v>0</v>
      </c>
    </row>
    <row r="33" spans="1:9" ht="26.4" customHeight="1" x14ac:dyDescent="0.25">
      <c r="A33" s="221" t="s">
        <v>29</v>
      </c>
      <c r="B33" s="222"/>
      <c r="C33" s="222"/>
      <c r="D33" s="222"/>
      <c r="E33" s="222"/>
      <c r="F33" s="223"/>
      <c r="G33" s="16">
        <v>26</v>
      </c>
      <c r="H33" s="58">
        <v>0</v>
      </c>
      <c r="I33" s="58">
        <v>0</v>
      </c>
    </row>
    <row r="34" spans="1:9" ht="12.75" customHeight="1" x14ac:dyDescent="0.25">
      <c r="A34" s="221" t="s">
        <v>30</v>
      </c>
      <c r="B34" s="222"/>
      <c r="C34" s="222"/>
      <c r="D34" s="222"/>
      <c r="E34" s="222"/>
      <c r="F34" s="223"/>
      <c r="G34" s="16">
        <v>27</v>
      </c>
      <c r="H34" s="58">
        <v>0</v>
      </c>
      <c r="I34" s="58">
        <v>0</v>
      </c>
    </row>
    <row r="35" spans="1:9" ht="12.75" customHeight="1" x14ac:dyDescent="0.25">
      <c r="A35" s="221" t="s">
        <v>31</v>
      </c>
      <c r="B35" s="222"/>
      <c r="C35" s="222"/>
      <c r="D35" s="222"/>
      <c r="E35" s="222"/>
      <c r="F35" s="223"/>
      <c r="G35" s="16">
        <v>28</v>
      </c>
      <c r="H35" s="58">
        <v>28093924</v>
      </c>
      <c r="I35" s="58">
        <v>31933235</v>
      </c>
    </row>
    <row r="36" spans="1:9" ht="12.75" customHeight="1" x14ac:dyDescent="0.25">
      <c r="A36" s="221" t="s">
        <v>32</v>
      </c>
      <c r="B36" s="222"/>
      <c r="C36" s="222"/>
      <c r="D36" s="222"/>
      <c r="E36" s="222"/>
      <c r="F36" s="223"/>
      <c r="G36" s="16">
        <v>29</v>
      </c>
      <c r="H36" s="58">
        <v>0</v>
      </c>
      <c r="I36" s="58">
        <v>0</v>
      </c>
    </row>
    <row r="37" spans="1:9" ht="12.75" customHeight="1" x14ac:dyDescent="0.25">
      <c r="A37" s="221" t="s">
        <v>33</v>
      </c>
      <c r="B37" s="222"/>
      <c r="C37" s="222"/>
      <c r="D37" s="222"/>
      <c r="E37" s="222"/>
      <c r="F37" s="223"/>
      <c r="G37" s="16">
        <v>30</v>
      </c>
      <c r="H37" s="58">
        <v>0</v>
      </c>
      <c r="I37" s="58">
        <v>0</v>
      </c>
    </row>
    <row r="38" spans="1:9" ht="12.75" customHeight="1" x14ac:dyDescent="0.25">
      <c r="A38" s="216" t="s">
        <v>34</v>
      </c>
      <c r="B38" s="217"/>
      <c r="C38" s="217"/>
      <c r="D38" s="217"/>
      <c r="E38" s="217"/>
      <c r="F38" s="218"/>
      <c r="G38" s="17">
        <v>31</v>
      </c>
      <c r="H38" s="59">
        <f>H39+H40+H41+H42</f>
        <v>23564648</v>
      </c>
      <c r="I38" s="59">
        <f>I39+I40+I41+I42</f>
        <v>21838477</v>
      </c>
    </row>
    <row r="39" spans="1:9" ht="12.75" customHeight="1" x14ac:dyDescent="0.25">
      <c r="A39" s="221" t="s">
        <v>35</v>
      </c>
      <c r="B39" s="222"/>
      <c r="C39" s="222"/>
      <c r="D39" s="222"/>
      <c r="E39" s="222"/>
      <c r="F39" s="223"/>
      <c r="G39" s="16">
        <v>32</v>
      </c>
      <c r="H39" s="58">
        <v>0</v>
      </c>
      <c r="I39" s="58">
        <v>0</v>
      </c>
    </row>
    <row r="40" spans="1:9" ht="12.75" customHeight="1" x14ac:dyDescent="0.25">
      <c r="A40" s="221" t="s">
        <v>36</v>
      </c>
      <c r="B40" s="222"/>
      <c r="C40" s="222"/>
      <c r="D40" s="222"/>
      <c r="E40" s="222"/>
      <c r="F40" s="223"/>
      <c r="G40" s="16">
        <v>33</v>
      </c>
      <c r="H40" s="58">
        <v>0</v>
      </c>
      <c r="I40" s="58">
        <v>0</v>
      </c>
    </row>
    <row r="41" spans="1:9" ht="12.75" customHeight="1" x14ac:dyDescent="0.25">
      <c r="A41" s="221" t="s">
        <v>37</v>
      </c>
      <c r="B41" s="222"/>
      <c r="C41" s="222"/>
      <c r="D41" s="222"/>
      <c r="E41" s="222"/>
      <c r="F41" s="223"/>
      <c r="G41" s="16">
        <v>34</v>
      </c>
      <c r="H41" s="58">
        <v>23052791</v>
      </c>
      <c r="I41" s="58">
        <v>21361786</v>
      </c>
    </row>
    <row r="42" spans="1:9" ht="12.75" customHeight="1" x14ac:dyDescent="0.25">
      <c r="A42" s="221" t="s">
        <v>38</v>
      </c>
      <c r="B42" s="222"/>
      <c r="C42" s="222"/>
      <c r="D42" s="222"/>
      <c r="E42" s="222"/>
      <c r="F42" s="223"/>
      <c r="G42" s="16">
        <v>35</v>
      </c>
      <c r="H42" s="58">
        <v>511857</v>
      </c>
      <c r="I42" s="58">
        <v>476691</v>
      </c>
    </row>
    <row r="43" spans="1:9" ht="12.75" customHeight="1" x14ac:dyDescent="0.25">
      <c r="A43" s="247" t="s">
        <v>39</v>
      </c>
      <c r="B43" s="248"/>
      <c r="C43" s="248"/>
      <c r="D43" s="248"/>
      <c r="E43" s="248"/>
      <c r="F43" s="249"/>
      <c r="G43" s="16">
        <v>36</v>
      </c>
      <c r="H43" s="58">
        <v>20743472</v>
      </c>
      <c r="I43" s="58">
        <v>15448894</v>
      </c>
    </row>
    <row r="44" spans="1:9" ht="12.75" customHeight="1" x14ac:dyDescent="0.25">
      <c r="A44" s="224" t="s">
        <v>40</v>
      </c>
      <c r="B44" s="225"/>
      <c r="C44" s="225"/>
      <c r="D44" s="225"/>
      <c r="E44" s="225"/>
      <c r="F44" s="226"/>
      <c r="G44" s="17">
        <v>37</v>
      </c>
      <c r="H44" s="59">
        <f>H45+H53+H60+H70</f>
        <v>626083889</v>
      </c>
      <c r="I44" s="59">
        <f>I45+I53+I60+I70</f>
        <v>649161762</v>
      </c>
    </row>
    <row r="45" spans="1:9" ht="12.75" customHeight="1" x14ac:dyDescent="0.25">
      <c r="A45" s="216" t="s">
        <v>41</v>
      </c>
      <c r="B45" s="217"/>
      <c r="C45" s="217"/>
      <c r="D45" s="217"/>
      <c r="E45" s="217"/>
      <c r="F45" s="218"/>
      <c r="G45" s="17">
        <v>38</v>
      </c>
      <c r="H45" s="59">
        <f>SUM(H46:H52)</f>
        <v>108720001</v>
      </c>
      <c r="I45" s="59">
        <f>SUM(I46:I52)</f>
        <v>170522390</v>
      </c>
    </row>
    <row r="46" spans="1:9" ht="12.75" customHeight="1" x14ac:dyDescent="0.25">
      <c r="A46" s="221" t="s">
        <v>42</v>
      </c>
      <c r="B46" s="222"/>
      <c r="C46" s="222"/>
      <c r="D46" s="222"/>
      <c r="E46" s="222"/>
      <c r="F46" s="223"/>
      <c r="G46" s="16">
        <v>39</v>
      </c>
      <c r="H46" s="58">
        <v>0</v>
      </c>
      <c r="I46" s="58">
        <v>0</v>
      </c>
    </row>
    <row r="47" spans="1:9" ht="12.75" customHeight="1" x14ac:dyDescent="0.25">
      <c r="A47" s="221" t="s">
        <v>43</v>
      </c>
      <c r="B47" s="222"/>
      <c r="C47" s="222"/>
      <c r="D47" s="222"/>
      <c r="E47" s="222"/>
      <c r="F47" s="223"/>
      <c r="G47" s="16">
        <v>40</v>
      </c>
      <c r="H47" s="58">
        <v>108720001</v>
      </c>
      <c r="I47" s="58">
        <v>170522390</v>
      </c>
    </row>
    <row r="48" spans="1:9" ht="12.75" customHeight="1" x14ac:dyDescent="0.25">
      <c r="A48" s="221" t="s">
        <v>44</v>
      </c>
      <c r="B48" s="222"/>
      <c r="C48" s="222"/>
      <c r="D48" s="222"/>
      <c r="E48" s="222"/>
      <c r="F48" s="223"/>
      <c r="G48" s="16">
        <v>41</v>
      </c>
      <c r="H48" s="58">
        <v>0</v>
      </c>
      <c r="I48" s="58">
        <v>0</v>
      </c>
    </row>
    <row r="49" spans="1:9" ht="12.75" customHeight="1" x14ac:dyDescent="0.25">
      <c r="A49" s="221" t="s">
        <v>45</v>
      </c>
      <c r="B49" s="222"/>
      <c r="C49" s="222"/>
      <c r="D49" s="222"/>
      <c r="E49" s="222"/>
      <c r="F49" s="223"/>
      <c r="G49" s="16">
        <v>42</v>
      </c>
      <c r="H49" s="58">
        <v>0</v>
      </c>
      <c r="I49" s="58">
        <v>0</v>
      </c>
    </row>
    <row r="50" spans="1:9" ht="12.75" customHeight="1" x14ac:dyDescent="0.25">
      <c r="A50" s="221" t="s">
        <v>46</v>
      </c>
      <c r="B50" s="222"/>
      <c r="C50" s="222"/>
      <c r="D50" s="222"/>
      <c r="E50" s="222"/>
      <c r="F50" s="223"/>
      <c r="G50" s="16">
        <v>43</v>
      </c>
      <c r="H50" s="58">
        <v>0</v>
      </c>
      <c r="I50" s="58">
        <v>0</v>
      </c>
    </row>
    <row r="51" spans="1:9" ht="12.75" customHeight="1" x14ac:dyDescent="0.25">
      <c r="A51" s="221" t="s">
        <v>47</v>
      </c>
      <c r="B51" s="222"/>
      <c r="C51" s="222"/>
      <c r="D51" s="222"/>
      <c r="E51" s="222"/>
      <c r="F51" s="223"/>
      <c r="G51" s="16">
        <v>44</v>
      </c>
      <c r="H51" s="58">
        <v>0</v>
      </c>
      <c r="I51" s="58">
        <v>0</v>
      </c>
    </row>
    <row r="52" spans="1:9" ht="12.75" customHeight="1" x14ac:dyDescent="0.25">
      <c r="A52" s="221" t="s">
        <v>48</v>
      </c>
      <c r="B52" s="222"/>
      <c r="C52" s="222"/>
      <c r="D52" s="222"/>
      <c r="E52" s="222"/>
      <c r="F52" s="223"/>
      <c r="G52" s="16">
        <v>45</v>
      </c>
      <c r="H52" s="58">
        <v>0</v>
      </c>
      <c r="I52" s="58">
        <v>0</v>
      </c>
    </row>
    <row r="53" spans="1:9" ht="12.75" customHeight="1" x14ac:dyDescent="0.25">
      <c r="A53" s="216" t="s">
        <v>49</v>
      </c>
      <c r="B53" s="217"/>
      <c r="C53" s="217"/>
      <c r="D53" s="217"/>
      <c r="E53" s="217"/>
      <c r="F53" s="218"/>
      <c r="G53" s="17">
        <v>46</v>
      </c>
      <c r="H53" s="59">
        <f>SUM(H54:H59)</f>
        <v>286431523</v>
      </c>
      <c r="I53" s="59">
        <f>SUM(I54:I59)</f>
        <v>357907596</v>
      </c>
    </row>
    <row r="54" spans="1:9" ht="12.75" customHeight="1" x14ac:dyDescent="0.25">
      <c r="A54" s="221" t="s">
        <v>50</v>
      </c>
      <c r="B54" s="222"/>
      <c r="C54" s="222"/>
      <c r="D54" s="222"/>
      <c r="E54" s="222"/>
      <c r="F54" s="223"/>
      <c r="G54" s="16">
        <v>47</v>
      </c>
      <c r="H54" s="58">
        <v>1060803</v>
      </c>
      <c r="I54" s="58">
        <v>8462334</v>
      </c>
    </row>
    <row r="55" spans="1:9" ht="12.75" customHeight="1" x14ac:dyDescent="0.25">
      <c r="A55" s="221" t="s">
        <v>51</v>
      </c>
      <c r="B55" s="222"/>
      <c r="C55" s="222"/>
      <c r="D55" s="222"/>
      <c r="E55" s="222"/>
      <c r="F55" s="223"/>
      <c r="G55" s="16">
        <v>48</v>
      </c>
      <c r="H55" s="58">
        <v>113331692</v>
      </c>
      <c r="I55" s="58">
        <v>116093195</v>
      </c>
    </row>
    <row r="56" spans="1:9" ht="12.75" customHeight="1" x14ac:dyDescent="0.25">
      <c r="A56" s="221" t="s">
        <v>52</v>
      </c>
      <c r="B56" s="222"/>
      <c r="C56" s="222"/>
      <c r="D56" s="222"/>
      <c r="E56" s="222"/>
      <c r="F56" s="223"/>
      <c r="G56" s="16">
        <v>49</v>
      </c>
      <c r="H56" s="58">
        <v>158224272</v>
      </c>
      <c r="I56" s="58">
        <v>207009285</v>
      </c>
    </row>
    <row r="57" spans="1:9" ht="12.75" customHeight="1" x14ac:dyDescent="0.25">
      <c r="A57" s="221" t="s">
        <v>53</v>
      </c>
      <c r="B57" s="222"/>
      <c r="C57" s="222"/>
      <c r="D57" s="222"/>
      <c r="E57" s="222"/>
      <c r="F57" s="223"/>
      <c r="G57" s="16">
        <v>50</v>
      </c>
      <c r="H57" s="58">
        <v>0</v>
      </c>
      <c r="I57" s="58">
        <v>0</v>
      </c>
    </row>
    <row r="58" spans="1:9" ht="12.75" customHeight="1" x14ac:dyDescent="0.25">
      <c r="A58" s="221" t="s">
        <v>54</v>
      </c>
      <c r="B58" s="222"/>
      <c r="C58" s="222"/>
      <c r="D58" s="222"/>
      <c r="E58" s="222"/>
      <c r="F58" s="223"/>
      <c r="G58" s="16">
        <v>51</v>
      </c>
      <c r="H58" s="58">
        <v>7245872</v>
      </c>
      <c r="I58" s="58">
        <v>16367325</v>
      </c>
    </row>
    <row r="59" spans="1:9" ht="12.75" customHeight="1" x14ac:dyDescent="0.25">
      <c r="A59" s="221" t="s">
        <v>55</v>
      </c>
      <c r="B59" s="222"/>
      <c r="C59" s="222"/>
      <c r="D59" s="222"/>
      <c r="E59" s="222"/>
      <c r="F59" s="223"/>
      <c r="G59" s="16">
        <v>52</v>
      </c>
      <c r="H59" s="58">
        <v>6568884</v>
      </c>
      <c r="I59" s="58">
        <v>9975457</v>
      </c>
    </row>
    <row r="60" spans="1:9" ht="12.75" customHeight="1" x14ac:dyDescent="0.25">
      <c r="A60" s="216" t="s">
        <v>56</v>
      </c>
      <c r="B60" s="217"/>
      <c r="C60" s="217"/>
      <c r="D60" s="217"/>
      <c r="E60" s="217"/>
      <c r="F60" s="218"/>
      <c r="G60" s="17">
        <v>53</v>
      </c>
      <c r="H60" s="59">
        <f>SUM(H61:H69)</f>
        <v>48489532</v>
      </c>
      <c r="I60" s="59">
        <f>SUM(I61:I69)</f>
        <v>38899254</v>
      </c>
    </row>
    <row r="61" spans="1:9" ht="12.75" customHeight="1" x14ac:dyDescent="0.25">
      <c r="A61" s="221" t="s">
        <v>24</v>
      </c>
      <c r="B61" s="222"/>
      <c r="C61" s="222"/>
      <c r="D61" s="222"/>
      <c r="E61" s="222"/>
      <c r="F61" s="223"/>
      <c r="G61" s="16">
        <v>54</v>
      </c>
      <c r="H61" s="58">
        <v>0</v>
      </c>
      <c r="I61" s="58">
        <v>1007535</v>
      </c>
    </row>
    <row r="62" spans="1:9" ht="12.75" customHeight="1" x14ac:dyDescent="0.25">
      <c r="A62" s="221" t="s">
        <v>25</v>
      </c>
      <c r="B62" s="222"/>
      <c r="C62" s="222"/>
      <c r="D62" s="222"/>
      <c r="E62" s="222"/>
      <c r="F62" s="223"/>
      <c r="G62" s="16">
        <v>55</v>
      </c>
      <c r="H62" s="58">
        <v>0</v>
      </c>
      <c r="I62" s="58">
        <v>0</v>
      </c>
    </row>
    <row r="63" spans="1:9" ht="12.75" customHeight="1" x14ac:dyDescent="0.25">
      <c r="A63" s="221" t="s">
        <v>26</v>
      </c>
      <c r="B63" s="222"/>
      <c r="C63" s="222"/>
      <c r="D63" s="222"/>
      <c r="E63" s="222"/>
      <c r="F63" s="223"/>
      <c r="G63" s="16">
        <v>56</v>
      </c>
      <c r="H63" s="58">
        <v>0</v>
      </c>
      <c r="I63" s="58">
        <v>0</v>
      </c>
    </row>
    <row r="64" spans="1:9" ht="23.4" customHeight="1" x14ac:dyDescent="0.25">
      <c r="A64" s="221" t="s">
        <v>57</v>
      </c>
      <c r="B64" s="222"/>
      <c r="C64" s="222"/>
      <c r="D64" s="222"/>
      <c r="E64" s="222"/>
      <c r="F64" s="223"/>
      <c r="G64" s="16">
        <v>57</v>
      </c>
      <c r="H64" s="58">
        <v>0</v>
      </c>
      <c r="I64" s="58">
        <v>0</v>
      </c>
    </row>
    <row r="65" spans="1:9" ht="21" customHeight="1" x14ac:dyDescent="0.25">
      <c r="A65" s="221" t="s">
        <v>28</v>
      </c>
      <c r="B65" s="222"/>
      <c r="C65" s="222"/>
      <c r="D65" s="222"/>
      <c r="E65" s="222"/>
      <c r="F65" s="223"/>
      <c r="G65" s="16">
        <v>58</v>
      </c>
      <c r="H65" s="58">
        <v>0</v>
      </c>
      <c r="I65" s="58">
        <v>0</v>
      </c>
    </row>
    <row r="66" spans="1:9" ht="23" customHeight="1" x14ac:dyDescent="0.25">
      <c r="A66" s="221" t="s">
        <v>29</v>
      </c>
      <c r="B66" s="222"/>
      <c r="C66" s="222"/>
      <c r="D66" s="222"/>
      <c r="E66" s="222"/>
      <c r="F66" s="223"/>
      <c r="G66" s="16">
        <v>59</v>
      </c>
      <c r="H66" s="58">
        <v>0</v>
      </c>
      <c r="I66" s="58">
        <v>0</v>
      </c>
    </row>
    <row r="67" spans="1:9" ht="12.75" customHeight="1" x14ac:dyDescent="0.25">
      <c r="A67" s="221" t="s">
        <v>30</v>
      </c>
      <c r="B67" s="222"/>
      <c r="C67" s="222"/>
      <c r="D67" s="222"/>
      <c r="E67" s="222"/>
      <c r="F67" s="223"/>
      <c r="G67" s="16">
        <v>60</v>
      </c>
      <c r="H67" s="58">
        <v>48489532</v>
      </c>
      <c r="I67" s="58">
        <v>37891719</v>
      </c>
    </row>
    <row r="68" spans="1:9" ht="12.75" customHeight="1" x14ac:dyDescent="0.25">
      <c r="A68" s="221" t="s">
        <v>31</v>
      </c>
      <c r="B68" s="222"/>
      <c r="C68" s="222"/>
      <c r="D68" s="222"/>
      <c r="E68" s="222"/>
      <c r="F68" s="223"/>
      <c r="G68" s="16">
        <v>61</v>
      </c>
      <c r="H68" s="58">
        <v>0</v>
      </c>
      <c r="I68" s="58">
        <v>0</v>
      </c>
    </row>
    <row r="69" spans="1:9" ht="12.75" customHeight="1" x14ac:dyDescent="0.25">
      <c r="A69" s="221" t="s">
        <v>58</v>
      </c>
      <c r="B69" s="222"/>
      <c r="C69" s="222"/>
      <c r="D69" s="222"/>
      <c r="E69" s="222"/>
      <c r="F69" s="223"/>
      <c r="G69" s="16">
        <v>62</v>
      </c>
      <c r="H69" s="58">
        <v>0</v>
      </c>
      <c r="I69" s="58">
        <v>0</v>
      </c>
    </row>
    <row r="70" spans="1:9" ht="12.75" customHeight="1" x14ac:dyDescent="0.25">
      <c r="A70" s="247" t="s">
        <v>59</v>
      </c>
      <c r="B70" s="248"/>
      <c r="C70" s="248"/>
      <c r="D70" s="248"/>
      <c r="E70" s="248"/>
      <c r="F70" s="249"/>
      <c r="G70" s="16">
        <v>63</v>
      </c>
      <c r="H70" s="58">
        <v>182442833</v>
      </c>
      <c r="I70" s="58">
        <v>81832522</v>
      </c>
    </row>
    <row r="71" spans="1:9" ht="12.75" customHeight="1" x14ac:dyDescent="0.25">
      <c r="A71" s="253" t="s">
        <v>60</v>
      </c>
      <c r="B71" s="254"/>
      <c r="C71" s="254"/>
      <c r="D71" s="254"/>
      <c r="E71" s="254"/>
      <c r="F71" s="255"/>
      <c r="G71" s="16">
        <v>64</v>
      </c>
      <c r="H71" s="58">
        <v>11382212</v>
      </c>
      <c r="I71" s="58">
        <v>11056679</v>
      </c>
    </row>
    <row r="72" spans="1:9" ht="12.75" customHeight="1" x14ac:dyDescent="0.25">
      <c r="A72" s="224" t="s">
        <v>61</v>
      </c>
      <c r="B72" s="225"/>
      <c r="C72" s="225"/>
      <c r="D72" s="225"/>
      <c r="E72" s="225"/>
      <c r="F72" s="226"/>
      <c r="G72" s="17">
        <v>65</v>
      </c>
      <c r="H72" s="59">
        <f>H8+H9+H44+H71</f>
        <v>819127331</v>
      </c>
      <c r="I72" s="59">
        <f>I8+I9+I44+I71</f>
        <v>896726141</v>
      </c>
    </row>
    <row r="73" spans="1:9" ht="12.75" customHeight="1" x14ac:dyDescent="0.25">
      <c r="A73" s="256" t="s">
        <v>62</v>
      </c>
      <c r="B73" s="257"/>
      <c r="C73" s="257"/>
      <c r="D73" s="257"/>
      <c r="E73" s="257"/>
      <c r="F73" s="258"/>
      <c r="G73" s="19">
        <v>66</v>
      </c>
      <c r="H73" s="60">
        <v>0</v>
      </c>
      <c r="I73" s="60">
        <v>0</v>
      </c>
    </row>
    <row r="74" spans="1:9" x14ac:dyDescent="0.25">
      <c r="A74" s="259" t="s">
        <v>63</v>
      </c>
      <c r="B74" s="260"/>
      <c r="C74" s="260"/>
      <c r="D74" s="260"/>
      <c r="E74" s="260"/>
      <c r="F74" s="260"/>
      <c r="G74" s="260"/>
      <c r="H74" s="260"/>
      <c r="I74" s="260"/>
    </row>
    <row r="75" spans="1:9" ht="12.75" customHeight="1" x14ac:dyDescent="0.25">
      <c r="A75" s="219" t="s">
        <v>64</v>
      </c>
      <c r="B75" s="219"/>
      <c r="C75" s="219"/>
      <c r="D75" s="219"/>
      <c r="E75" s="219"/>
      <c r="F75" s="219"/>
      <c r="G75" s="17">
        <v>67</v>
      </c>
      <c r="H75" s="59">
        <f>H76+H77+H78+H84+H85+H89+H92+H95</f>
        <v>291133931</v>
      </c>
      <c r="I75" s="59">
        <f>I76+I77+I78+I84+I85+I89+I92+I95</f>
        <v>293799902.63999999</v>
      </c>
    </row>
    <row r="76" spans="1:9" ht="12.75" customHeight="1" x14ac:dyDescent="0.25">
      <c r="A76" s="220" t="s">
        <v>65</v>
      </c>
      <c r="B76" s="220"/>
      <c r="C76" s="220"/>
      <c r="D76" s="220"/>
      <c r="E76" s="220"/>
      <c r="F76" s="220"/>
      <c r="G76" s="16">
        <v>68</v>
      </c>
      <c r="H76" s="44">
        <v>133165000</v>
      </c>
      <c r="I76" s="44">
        <v>133165000</v>
      </c>
    </row>
    <row r="77" spans="1:9" ht="12.75" customHeight="1" x14ac:dyDescent="0.25">
      <c r="A77" s="220" t="s">
        <v>66</v>
      </c>
      <c r="B77" s="220"/>
      <c r="C77" s="220"/>
      <c r="D77" s="220"/>
      <c r="E77" s="220"/>
      <c r="F77" s="220"/>
      <c r="G77" s="16">
        <v>69</v>
      </c>
      <c r="H77" s="44">
        <v>0</v>
      </c>
      <c r="I77" s="44">
        <v>0</v>
      </c>
    </row>
    <row r="78" spans="1:9" ht="12.75" customHeight="1" x14ac:dyDescent="0.25">
      <c r="A78" s="250" t="s">
        <v>67</v>
      </c>
      <c r="B78" s="250"/>
      <c r="C78" s="250"/>
      <c r="D78" s="250"/>
      <c r="E78" s="250"/>
      <c r="F78" s="250"/>
      <c r="G78" s="17">
        <v>70</v>
      </c>
      <c r="H78" s="59">
        <f>SUM(H79:H83)</f>
        <v>21290256</v>
      </c>
      <c r="I78" s="59">
        <f>SUM(I79:I83)</f>
        <v>21290255.640000001</v>
      </c>
    </row>
    <row r="79" spans="1:9" ht="12.75" customHeight="1" x14ac:dyDescent="0.25">
      <c r="A79" s="215" t="s">
        <v>68</v>
      </c>
      <c r="B79" s="215"/>
      <c r="C79" s="215"/>
      <c r="D79" s="215"/>
      <c r="E79" s="215"/>
      <c r="F79" s="215"/>
      <c r="G79" s="16">
        <v>71</v>
      </c>
      <c r="H79" s="44">
        <v>6658250</v>
      </c>
      <c r="I79" s="44">
        <v>6658250</v>
      </c>
    </row>
    <row r="80" spans="1:9" ht="12.75" customHeight="1" x14ac:dyDescent="0.25">
      <c r="A80" s="215" t="s">
        <v>69</v>
      </c>
      <c r="B80" s="215"/>
      <c r="C80" s="215"/>
      <c r="D80" s="215"/>
      <c r="E80" s="215"/>
      <c r="F80" s="215"/>
      <c r="G80" s="16">
        <v>72</v>
      </c>
      <c r="H80" s="44">
        <v>14872546</v>
      </c>
      <c r="I80" s="44">
        <v>14872545.640000001</v>
      </c>
    </row>
    <row r="81" spans="1:9" ht="12.75" customHeight="1" x14ac:dyDescent="0.25">
      <c r="A81" s="215" t="s">
        <v>70</v>
      </c>
      <c r="B81" s="215"/>
      <c r="C81" s="215"/>
      <c r="D81" s="215"/>
      <c r="E81" s="215"/>
      <c r="F81" s="215"/>
      <c r="G81" s="16">
        <v>73</v>
      </c>
      <c r="H81" s="44">
        <v>-240540</v>
      </c>
      <c r="I81" s="44">
        <v>-240540</v>
      </c>
    </row>
    <row r="82" spans="1:9" ht="12.75" customHeight="1" x14ac:dyDescent="0.25">
      <c r="A82" s="215" t="s">
        <v>71</v>
      </c>
      <c r="B82" s="215"/>
      <c r="C82" s="215"/>
      <c r="D82" s="215"/>
      <c r="E82" s="215"/>
      <c r="F82" s="215"/>
      <c r="G82" s="16">
        <v>74</v>
      </c>
      <c r="H82" s="44">
        <v>0</v>
      </c>
      <c r="I82" s="44">
        <v>0</v>
      </c>
    </row>
    <row r="83" spans="1:9" ht="12.75" customHeight="1" x14ac:dyDescent="0.25">
      <c r="A83" s="215" t="s">
        <v>72</v>
      </c>
      <c r="B83" s="215"/>
      <c r="C83" s="215"/>
      <c r="D83" s="215"/>
      <c r="E83" s="215"/>
      <c r="F83" s="215"/>
      <c r="G83" s="16">
        <v>75</v>
      </c>
      <c r="H83" s="44">
        <v>0</v>
      </c>
      <c r="I83" s="44">
        <v>0</v>
      </c>
    </row>
    <row r="84" spans="1:9" ht="12.75" customHeight="1" x14ac:dyDescent="0.25">
      <c r="A84" s="220" t="s">
        <v>73</v>
      </c>
      <c r="B84" s="220"/>
      <c r="C84" s="220"/>
      <c r="D84" s="220"/>
      <c r="E84" s="220"/>
      <c r="F84" s="220"/>
      <c r="G84" s="16">
        <v>76</v>
      </c>
      <c r="H84" s="44">
        <v>0</v>
      </c>
      <c r="I84" s="44">
        <v>0</v>
      </c>
    </row>
    <row r="85" spans="1:9" ht="12.75" customHeight="1" x14ac:dyDescent="0.25">
      <c r="A85" s="250" t="s">
        <v>74</v>
      </c>
      <c r="B85" s="250"/>
      <c r="C85" s="250"/>
      <c r="D85" s="250"/>
      <c r="E85" s="250"/>
      <c r="F85" s="250"/>
      <c r="G85" s="17">
        <v>77</v>
      </c>
      <c r="H85" s="59">
        <f>H86+H87+H88</f>
        <v>0</v>
      </c>
      <c r="I85" s="59">
        <f>I86+I87+I88</f>
        <v>0</v>
      </c>
    </row>
    <row r="86" spans="1:9" ht="12.75" customHeight="1" x14ac:dyDescent="0.25">
      <c r="A86" s="215" t="s">
        <v>75</v>
      </c>
      <c r="B86" s="215"/>
      <c r="C86" s="215"/>
      <c r="D86" s="215"/>
      <c r="E86" s="215"/>
      <c r="F86" s="215"/>
      <c r="G86" s="16">
        <v>78</v>
      </c>
      <c r="H86" s="58">
        <v>0</v>
      </c>
      <c r="I86" s="58">
        <v>0</v>
      </c>
    </row>
    <row r="87" spans="1:9" ht="12.75" customHeight="1" x14ac:dyDescent="0.25">
      <c r="A87" s="215" t="s">
        <v>76</v>
      </c>
      <c r="B87" s="215"/>
      <c r="C87" s="215"/>
      <c r="D87" s="215"/>
      <c r="E87" s="215"/>
      <c r="F87" s="215"/>
      <c r="G87" s="16">
        <v>79</v>
      </c>
      <c r="H87" s="58">
        <v>0</v>
      </c>
      <c r="I87" s="58">
        <v>0</v>
      </c>
    </row>
    <row r="88" spans="1:9" ht="12.75" customHeight="1" x14ac:dyDescent="0.25">
      <c r="A88" s="215" t="s">
        <v>77</v>
      </c>
      <c r="B88" s="215"/>
      <c r="C88" s="215"/>
      <c r="D88" s="215"/>
      <c r="E88" s="215"/>
      <c r="F88" s="215"/>
      <c r="G88" s="16">
        <v>80</v>
      </c>
      <c r="H88" s="58">
        <v>0</v>
      </c>
      <c r="I88" s="58">
        <v>0</v>
      </c>
    </row>
    <row r="89" spans="1:9" ht="12.75" customHeight="1" x14ac:dyDescent="0.25">
      <c r="A89" s="250" t="s">
        <v>78</v>
      </c>
      <c r="B89" s="250"/>
      <c r="C89" s="250"/>
      <c r="D89" s="250"/>
      <c r="E89" s="250"/>
      <c r="F89" s="250"/>
      <c r="G89" s="17">
        <v>81</v>
      </c>
      <c r="H89" s="59">
        <f>H90-H91</f>
        <v>24830595</v>
      </c>
      <c r="I89" s="59">
        <f>I90-I91</f>
        <v>43793578</v>
      </c>
    </row>
    <row r="90" spans="1:9" ht="12.75" customHeight="1" x14ac:dyDescent="0.25">
      <c r="A90" s="215" t="s">
        <v>79</v>
      </c>
      <c r="B90" s="215"/>
      <c r="C90" s="215"/>
      <c r="D90" s="215"/>
      <c r="E90" s="215"/>
      <c r="F90" s="215"/>
      <c r="G90" s="16">
        <v>82</v>
      </c>
      <c r="H90" s="44">
        <v>24830595</v>
      </c>
      <c r="I90" s="44">
        <v>43793578</v>
      </c>
    </row>
    <row r="91" spans="1:9" ht="12.75" customHeight="1" x14ac:dyDescent="0.25">
      <c r="A91" s="215" t="s">
        <v>80</v>
      </c>
      <c r="B91" s="215"/>
      <c r="C91" s="215"/>
      <c r="D91" s="215"/>
      <c r="E91" s="215"/>
      <c r="F91" s="215"/>
      <c r="G91" s="16">
        <v>83</v>
      </c>
      <c r="H91" s="44">
        <v>0</v>
      </c>
      <c r="I91" s="44">
        <v>0</v>
      </c>
    </row>
    <row r="92" spans="1:9" ht="12.75" customHeight="1" x14ac:dyDescent="0.25">
      <c r="A92" s="250" t="s">
        <v>81</v>
      </c>
      <c r="B92" s="250"/>
      <c r="C92" s="250"/>
      <c r="D92" s="250"/>
      <c r="E92" s="250"/>
      <c r="F92" s="250"/>
      <c r="G92" s="17">
        <v>84</v>
      </c>
      <c r="H92" s="59">
        <f>H93-H94</f>
        <v>111848080</v>
      </c>
      <c r="I92" s="59">
        <f>I93-I94</f>
        <v>95551069</v>
      </c>
    </row>
    <row r="93" spans="1:9" ht="12.75" customHeight="1" x14ac:dyDescent="0.25">
      <c r="A93" s="215" t="s">
        <v>82</v>
      </c>
      <c r="B93" s="215"/>
      <c r="C93" s="215"/>
      <c r="D93" s="215"/>
      <c r="E93" s="215"/>
      <c r="F93" s="215"/>
      <c r="G93" s="16">
        <v>85</v>
      </c>
      <c r="H93" s="44">
        <v>111848080</v>
      </c>
      <c r="I93" s="44">
        <v>95551069</v>
      </c>
    </row>
    <row r="94" spans="1:9" ht="12.75" customHeight="1" x14ac:dyDescent="0.25">
      <c r="A94" s="215" t="s">
        <v>83</v>
      </c>
      <c r="B94" s="215"/>
      <c r="C94" s="215"/>
      <c r="D94" s="215"/>
      <c r="E94" s="215"/>
      <c r="F94" s="215"/>
      <c r="G94" s="16">
        <v>86</v>
      </c>
      <c r="H94" s="44">
        <v>0</v>
      </c>
      <c r="I94" s="44">
        <v>0</v>
      </c>
    </row>
    <row r="95" spans="1:9" ht="12.75" customHeight="1" x14ac:dyDescent="0.25">
      <c r="A95" s="220" t="s">
        <v>84</v>
      </c>
      <c r="B95" s="220"/>
      <c r="C95" s="220"/>
      <c r="D95" s="220"/>
      <c r="E95" s="220"/>
      <c r="F95" s="220"/>
      <c r="G95" s="16">
        <v>87</v>
      </c>
      <c r="H95" s="44">
        <v>0</v>
      </c>
      <c r="I95" s="44">
        <v>0</v>
      </c>
    </row>
    <row r="96" spans="1:9" ht="12.75" customHeight="1" x14ac:dyDescent="0.25">
      <c r="A96" s="219" t="s">
        <v>85</v>
      </c>
      <c r="B96" s="219"/>
      <c r="C96" s="219"/>
      <c r="D96" s="219"/>
      <c r="E96" s="219"/>
      <c r="F96" s="219"/>
      <c r="G96" s="17">
        <v>88</v>
      </c>
      <c r="H96" s="59">
        <f>SUM(H97:H102)</f>
        <v>22454875</v>
      </c>
      <c r="I96" s="59">
        <f>SUM(I97:I102)</f>
        <v>20184610</v>
      </c>
    </row>
    <row r="97" spans="1:9" ht="12.75" customHeight="1" x14ac:dyDescent="0.25">
      <c r="A97" s="215" t="s">
        <v>86</v>
      </c>
      <c r="B97" s="215"/>
      <c r="C97" s="215"/>
      <c r="D97" s="215"/>
      <c r="E97" s="215"/>
      <c r="F97" s="215"/>
      <c r="G97" s="16">
        <v>89</v>
      </c>
      <c r="H97" s="44">
        <v>5580405</v>
      </c>
      <c r="I97" s="44">
        <v>7080210</v>
      </c>
    </row>
    <row r="98" spans="1:9" ht="12.75" customHeight="1" x14ac:dyDescent="0.25">
      <c r="A98" s="215" t="s">
        <v>87</v>
      </c>
      <c r="B98" s="215"/>
      <c r="C98" s="215"/>
      <c r="D98" s="215"/>
      <c r="E98" s="215"/>
      <c r="F98" s="215"/>
      <c r="G98" s="16">
        <v>90</v>
      </c>
      <c r="H98" s="44">
        <v>0</v>
      </c>
      <c r="I98" s="44">
        <v>0</v>
      </c>
    </row>
    <row r="99" spans="1:9" ht="12.75" customHeight="1" x14ac:dyDescent="0.25">
      <c r="A99" s="215" t="s">
        <v>88</v>
      </c>
      <c r="B99" s="215"/>
      <c r="C99" s="215"/>
      <c r="D99" s="215"/>
      <c r="E99" s="215"/>
      <c r="F99" s="215"/>
      <c r="G99" s="16">
        <v>91</v>
      </c>
      <c r="H99" s="44">
        <v>851400</v>
      </c>
      <c r="I99" s="44">
        <v>851400</v>
      </c>
    </row>
    <row r="100" spans="1:9" ht="12.75" customHeight="1" x14ac:dyDescent="0.25">
      <c r="A100" s="215" t="s">
        <v>89</v>
      </c>
      <c r="B100" s="215"/>
      <c r="C100" s="215"/>
      <c r="D100" s="215"/>
      <c r="E100" s="215"/>
      <c r="F100" s="215"/>
      <c r="G100" s="16">
        <v>92</v>
      </c>
      <c r="H100" s="58">
        <v>0</v>
      </c>
      <c r="I100" s="58">
        <v>0</v>
      </c>
    </row>
    <row r="101" spans="1:9" ht="12.75" customHeight="1" x14ac:dyDescent="0.25">
      <c r="A101" s="215" t="s">
        <v>90</v>
      </c>
      <c r="B101" s="215"/>
      <c r="C101" s="215"/>
      <c r="D101" s="215"/>
      <c r="E101" s="215"/>
      <c r="F101" s="215"/>
      <c r="G101" s="16">
        <v>93</v>
      </c>
      <c r="H101" s="58">
        <v>3513456</v>
      </c>
      <c r="I101" s="58">
        <v>2433418</v>
      </c>
    </row>
    <row r="102" spans="1:9" ht="12.75" customHeight="1" x14ac:dyDescent="0.25">
      <c r="A102" s="215" t="s">
        <v>91</v>
      </c>
      <c r="B102" s="215"/>
      <c r="C102" s="215"/>
      <c r="D102" s="215"/>
      <c r="E102" s="215"/>
      <c r="F102" s="215"/>
      <c r="G102" s="16">
        <v>94</v>
      </c>
      <c r="H102" s="58">
        <v>12509614</v>
      </c>
      <c r="I102" s="58">
        <v>9819582</v>
      </c>
    </row>
    <row r="103" spans="1:9" ht="12.75" customHeight="1" x14ac:dyDescent="0.25">
      <c r="A103" s="219" t="s">
        <v>92</v>
      </c>
      <c r="B103" s="219"/>
      <c r="C103" s="219"/>
      <c r="D103" s="219"/>
      <c r="E103" s="219"/>
      <c r="F103" s="219"/>
      <c r="G103" s="17">
        <v>95</v>
      </c>
      <c r="H103" s="59">
        <f>SUM(H104:H114)</f>
        <v>8574907</v>
      </c>
      <c r="I103" s="59">
        <f>SUM(I104:I114)</f>
        <v>50833426</v>
      </c>
    </row>
    <row r="104" spans="1:9" ht="12.75" customHeight="1" x14ac:dyDescent="0.25">
      <c r="A104" s="215" t="s">
        <v>93</v>
      </c>
      <c r="B104" s="215"/>
      <c r="C104" s="215"/>
      <c r="D104" s="215"/>
      <c r="E104" s="215"/>
      <c r="F104" s="215"/>
      <c r="G104" s="16">
        <v>96</v>
      </c>
      <c r="H104" s="45">
        <v>79097</v>
      </c>
      <c r="I104" s="45">
        <v>0</v>
      </c>
    </row>
    <row r="105" spans="1:9" ht="12.75" customHeight="1" x14ac:dyDescent="0.25">
      <c r="A105" s="215" t="s">
        <v>94</v>
      </c>
      <c r="B105" s="215"/>
      <c r="C105" s="215"/>
      <c r="D105" s="215"/>
      <c r="E105" s="215"/>
      <c r="F105" s="215"/>
      <c r="G105" s="16">
        <v>97</v>
      </c>
      <c r="H105" s="44">
        <v>0</v>
      </c>
      <c r="I105" s="44">
        <v>0</v>
      </c>
    </row>
    <row r="106" spans="1:9" ht="12.75" customHeight="1" x14ac:dyDescent="0.25">
      <c r="A106" s="215" t="s">
        <v>95</v>
      </c>
      <c r="B106" s="215"/>
      <c r="C106" s="215"/>
      <c r="D106" s="215"/>
      <c r="E106" s="215"/>
      <c r="F106" s="215"/>
      <c r="G106" s="16">
        <v>98</v>
      </c>
      <c r="H106" s="44">
        <v>0</v>
      </c>
      <c r="I106" s="44">
        <v>0</v>
      </c>
    </row>
    <row r="107" spans="1:9" ht="22.25" customHeight="1" x14ac:dyDescent="0.25">
      <c r="A107" s="215" t="s">
        <v>96</v>
      </c>
      <c r="B107" s="215"/>
      <c r="C107" s="215"/>
      <c r="D107" s="215"/>
      <c r="E107" s="215"/>
      <c r="F107" s="215"/>
      <c r="G107" s="16">
        <v>99</v>
      </c>
      <c r="H107" s="44">
        <v>0</v>
      </c>
      <c r="I107" s="44">
        <v>0</v>
      </c>
    </row>
    <row r="108" spans="1:9" ht="12.75" customHeight="1" x14ac:dyDescent="0.25">
      <c r="A108" s="215" t="s">
        <v>97</v>
      </c>
      <c r="B108" s="215"/>
      <c r="C108" s="215"/>
      <c r="D108" s="215"/>
      <c r="E108" s="215"/>
      <c r="F108" s="215"/>
      <c r="G108" s="16">
        <v>100</v>
      </c>
      <c r="H108" s="44">
        <v>0</v>
      </c>
      <c r="I108" s="44">
        <v>0</v>
      </c>
    </row>
    <row r="109" spans="1:9" ht="12.75" customHeight="1" x14ac:dyDescent="0.25">
      <c r="A109" s="215" t="s">
        <v>98</v>
      </c>
      <c r="B109" s="215"/>
      <c r="C109" s="215"/>
      <c r="D109" s="215"/>
      <c r="E109" s="215"/>
      <c r="F109" s="215"/>
      <c r="G109" s="16">
        <v>101</v>
      </c>
      <c r="H109" s="44">
        <v>5668340</v>
      </c>
      <c r="I109" s="44">
        <v>45154440</v>
      </c>
    </row>
    <row r="110" spans="1:9" ht="12.75" customHeight="1" x14ac:dyDescent="0.25">
      <c r="A110" s="215" t="s">
        <v>99</v>
      </c>
      <c r="B110" s="215"/>
      <c r="C110" s="215"/>
      <c r="D110" s="215"/>
      <c r="E110" s="215"/>
      <c r="F110" s="215"/>
      <c r="G110" s="16">
        <v>102</v>
      </c>
      <c r="H110" s="44">
        <v>0</v>
      </c>
      <c r="I110" s="44">
        <v>0</v>
      </c>
    </row>
    <row r="111" spans="1:9" ht="12.75" customHeight="1" x14ac:dyDescent="0.25">
      <c r="A111" s="215" t="s">
        <v>100</v>
      </c>
      <c r="B111" s="215"/>
      <c r="C111" s="215"/>
      <c r="D111" s="215"/>
      <c r="E111" s="215"/>
      <c r="F111" s="215"/>
      <c r="G111" s="16">
        <v>103</v>
      </c>
      <c r="H111" s="45">
        <v>0</v>
      </c>
      <c r="I111" s="45">
        <v>0</v>
      </c>
    </row>
    <row r="112" spans="1:9" ht="12.75" customHeight="1" x14ac:dyDescent="0.25">
      <c r="A112" s="215" t="s">
        <v>101</v>
      </c>
      <c r="B112" s="215"/>
      <c r="C112" s="215"/>
      <c r="D112" s="215"/>
      <c r="E112" s="215"/>
      <c r="F112" s="215"/>
      <c r="G112" s="16">
        <v>104</v>
      </c>
      <c r="H112" s="44">
        <v>0</v>
      </c>
      <c r="I112" s="44">
        <v>0</v>
      </c>
    </row>
    <row r="113" spans="1:9" ht="12.75" customHeight="1" x14ac:dyDescent="0.25">
      <c r="A113" s="215" t="s">
        <v>102</v>
      </c>
      <c r="B113" s="215"/>
      <c r="C113" s="215"/>
      <c r="D113" s="215"/>
      <c r="E113" s="215"/>
      <c r="F113" s="215"/>
      <c r="G113" s="16">
        <v>105</v>
      </c>
      <c r="H113" s="58">
        <v>2827470</v>
      </c>
      <c r="I113" s="58">
        <v>5678986</v>
      </c>
    </row>
    <row r="114" spans="1:9" ht="12.75" customHeight="1" x14ac:dyDescent="0.25">
      <c r="A114" s="215" t="s">
        <v>103</v>
      </c>
      <c r="B114" s="215"/>
      <c r="C114" s="215"/>
      <c r="D114" s="215"/>
      <c r="E114" s="215"/>
      <c r="F114" s="215"/>
      <c r="G114" s="16">
        <v>106</v>
      </c>
      <c r="H114" s="58">
        <v>0</v>
      </c>
      <c r="I114" s="58">
        <v>0</v>
      </c>
    </row>
    <row r="115" spans="1:9" ht="12.75" customHeight="1" x14ac:dyDescent="0.25">
      <c r="A115" s="219" t="s">
        <v>104</v>
      </c>
      <c r="B115" s="219"/>
      <c r="C115" s="219"/>
      <c r="D115" s="219"/>
      <c r="E115" s="219"/>
      <c r="F115" s="219"/>
      <c r="G115" s="17">
        <v>107</v>
      </c>
      <c r="H115" s="59">
        <f>SUM(H116:H129)</f>
        <v>219394696</v>
      </c>
      <c r="I115" s="59">
        <f>SUM(I116:I129)</f>
        <v>283592662</v>
      </c>
    </row>
    <row r="116" spans="1:9" ht="12.75" customHeight="1" x14ac:dyDescent="0.25">
      <c r="A116" s="215" t="s">
        <v>93</v>
      </c>
      <c r="B116" s="215"/>
      <c r="C116" s="215"/>
      <c r="D116" s="215"/>
      <c r="E116" s="215"/>
      <c r="F116" s="215"/>
      <c r="G116" s="16">
        <v>108</v>
      </c>
      <c r="H116" s="44">
        <v>29099664</v>
      </c>
      <c r="I116" s="44">
        <v>14347243</v>
      </c>
    </row>
    <row r="117" spans="1:9" ht="12.75" customHeight="1" x14ac:dyDescent="0.25">
      <c r="A117" s="215" t="s">
        <v>94</v>
      </c>
      <c r="B117" s="215"/>
      <c r="C117" s="215"/>
      <c r="D117" s="215"/>
      <c r="E117" s="215"/>
      <c r="F117" s="215"/>
      <c r="G117" s="16">
        <v>109</v>
      </c>
      <c r="H117" s="44">
        <v>0</v>
      </c>
      <c r="I117" s="44">
        <v>0</v>
      </c>
    </row>
    <row r="118" spans="1:9" ht="12.75" customHeight="1" x14ac:dyDescent="0.25">
      <c r="A118" s="215" t="s">
        <v>95</v>
      </c>
      <c r="B118" s="215"/>
      <c r="C118" s="215"/>
      <c r="D118" s="215"/>
      <c r="E118" s="215"/>
      <c r="F118" s="215"/>
      <c r="G118" s="16">
        <v>110</v>
      </c>
      <c r="H118" s="44">
        <v>33211736</v>
      </c>
      <c r="I118" s="44">
        <v>90158074</v>
      </c>
    </row>
    <row r="119" spans="1:9" ht="26" customHeight="1" x14ac:dyDescent="0.25">
      <c r="A119" s="215" t="s">
        <v>96</v>
      </c>
      <c r="B119" s="215"/>
      <c r="C119" s="215"/>
      <c r="D119" s="215"/>
      <c r="E119" s="215"/>
      <c r="F119" s="215"/>
      <c r="G119" s="16">
        <v>111</v>
      </c>
      <c r="H119" s="44">
        <v>0</v>
      </c>
      <c r="I119" s="44">
        <v>0</v>
      </c>
    </row>
    <row r="120" spans="1:9" ht="12.75" customHeight="1" x14ac:dyDescent="0.25">
      <c r="A120" s="215" t="s">
        <v>97</v>
      </c>
      <c r="B120" s="215"/>
      <c r="C120" s="215"/>
      <c r="D120" s="215"/>
      <c r="E120" s="215"/>
      <c r="F120" s="215"/>
      <c r="G120" s="16">
        <v>112</v>
      </c>
      <c r="H120" s="44">
        <v>0</v>
      </c>
      <c r="I120" s="44">
        <v>0</v>
      </c>
    </row>
    <row r="121" spans="1:9" ht="12.75" customHeight="1" x14ac:dyDescent="0.25">
      <c r="A121" s="215" t="s">
        <v>98</v>
      </c>
      <c r="B121" s="215"/>
      <c r="C121" s="215"/>
      <c r="D121" s="215"/>
      <c r="E121" s="215"/>
      <c r="F121" s="215"/>
      <c r="G121" s="16">
        <v>113</v>
      </c>
      <c r="H121" s="44">
        <v>0</v>
      </c>
      <c r="I121" s="44">
        <v>10050561</v>
      </c>
    </row>
    <row r="122" spans="1:9" ht="12.75" customHeight="1" x14ac:dyDescent="0.25">
      <c r="A122" s="215" t="s">
        <v>99</v>
      </c>
      <c r="B122" s="215"/>
      <c r="C122" s="215"/>
      <c r="D122" s="215"/>
      <c r="E122" s="215"/>
      <c r="F122" s="215"/>
      <c r="G122" s="16">
        <v>114</v>
      </c>
      <c r="H122" s="44">
        <v>2087472</v>
      </c>
      <c r="I122" s="44">
        <v>6611367</v>
      </c>
    </row>
    <row r="123" spans="1:9" ht="12.75" customHeight="1" x14ac:dyDescent="0.25">
      <c r="A123" s="215" t="s">
        <v>100</v>
      </c>
      <c r="B123" s="215"/>
      <c r="C123" s="215"/>
      <c r="D123" s="215"/>
      <c r="E123" s="215"/>
      <c r="F123" s="215"/>
      <c r="G123" s="16">
        <v>115</v>
      </c>
      <c r="H123" s="44">
        <v>56427864</v>
      </c>
      <c r="I123" s="44">
        <v>47258017</v>
      </c>
    </row>
    <row r="124" spans="1:9" x14ac:dyDescent="0.25">
      <c r="A124" s="215" t="s">
        <v>101</v>
      </c>
      <c r="B124" s="215"/>
      <c r="C124" s="215"/>
      <c r="D124" s="215"/>
      <c r="E124" s="215"/>
      <c r="F124" s="215"/>
      <c r="G124" s="16">
        <v>116</v>
      </c>
      <c r="H124" s="44">
        <v>0</v>
      </c>
      <c r="I124" s="44">
        <v>0</v>
      </c>
    </row>
    <row r="125" spans="1:9" x14ac:dyDescent="0.25">
      <c r="A125" s="215" t="s">
        <v>105</v>
      </c>
      <c r="B125" s="215"/>
      <c r="C125" s="215"/>
      <c r="D125" s="215"/>
      <c r="E125" s="215"/>
      <c r="F125" s="215"/>
      <c r="G125" s="16">
        <v>117</v>
      </c>
      <c r="H125" s="44">
        <v>78800563</v>
      </c>
      <c r="I125" s="44">
        <v>94323272</v>
      </c>
    </row>
    <row r="126" spans="1:9" x14ac:dyDescent="0.25">
      <c r="A126" s="215" t="s">
        <v>106</v>
      </c>
      <c r="B126" s="215"/>
      <c r="C126" s="215"/>
      <c r="D126" s="215"/>
      <c r="E126" s="215"/>
      <c r="F126" s="215"/>
      <c r="G126" s="16">
        <v>118</v>
      </c>
      <c r="H126" s="44">
        <v>19767397</v>
      </c>
      <c r="I126" s="44">
        <v>20844128</v>
      </c>
    </row>
    <row r="127" spans="1:9" x14ac:dyDescent="0.25">
      <c r="A127" s="215" t="s">
        <v>107</v>
      </c>
      <c r="B127" s="215"/>
      <c r="C127" s="215"/>
      <c r="D127" s="215"/>
      <c r="E127" s="215"/>
      <c r="F127" s="215"/>
      <c r="G127" s="16">
        <v>119</v>
      </c>
      <c r="H127" s="44">
        <v>0</v>
      </c>
      <c r="I127" s="44">
        <v>0</v>
      </c>
    </row>
    <row r="128" spans="1:9" x14ac:dyDescent="0.25">
      <c r="A128" s="215" t="s">
        <v>108</v>
      </c>
      <c r="B128" s="215"/>
      <c r="C128" s="215"/>
      <c r="D128" s="215"/>
      <c r="E128" s="215"/>
      <c r="F128" s="215"/>
      <c r="G128" s="16">
        <v>120</v>
      </c>
      <c r="H128" s="58">
        <v>0</v>
      </c>
      <c r="I128" s="58">
        <v>0</v>
      </c>
    </row>
    <row r="129" spans="1:9" x14ac:dyDescent="0.25">
      <c r="A129" s="215" t="s">
        <v>109</v>
      </c>
      <c r="B129" s="215"/>
      <c r="C129" s="215"/>
      <c r="D129" s="215"/>
      <c r="E129" s="215"/>
      <c r="F129" s="215"/>
      <c r="G129" s="16">
        <v>121</v>
      </c>
      <c r="H129" s="58">
        <v>0</v>
      </c>
      <c r="I129" s="58">
        <v>0</v>
      </c>
    </row>
    <row r="130" spans="1:9" ht="22.25" customHeight="1" x14ac:dyDescent="0.25">
      <c r="A130" s="251" t="s">
        <v>110</v>
      </c>
      <c r="B130" s="251"/>
      <c r="C130" s="251"/>
      <c r="D130" s="251"/>
      <c r="E130" s="251"/>
      <c r="F130" s="251"/>
      <c r="G130" s="16">
        <v>122</v>
      </c>
      <c r="H130" s="58">
        <v>277568922</v>
      </c>
      <c r="I130" s="58">
        <v>248315540</v>
      </c>
    </row>
    <row r="131" spans="1:9" x14ac:dyDescent="0.25">
      <c r="A131" s="219" t="s">
        <v>111</v>
      </c>
      <c r="B131" s="219"/>
      <c r="C131" s="219"/>
      <c r="D131" s="219"/>
      <c r="E131" s="219"/>
      <c r="F131" s="219"/>
      <c r="G131" s="17">
        <v>123</v>
      </c>
      <c r="H131" s="59">
        <f>H75+H96+H103+H115+H130</f>
        <v>819127331</v>
      </c>
      <c r="I131" s="59">
        <f>I75+I96+I103+I115+I130</f>
        <v>896726140.63999999</v>
      </c>
    </row>
    <row r="132" spans="1:9" x14ac:dyDescent="0.25">
      <c r="A132" s="252" t="s">
        <v>112</v>
      </c>
      <c r="B132" s="252"/>
      <c r="C132" s="252"/>
      <c r="D132" s="252"/>
      <c r="E132" s="252"/>
      <c r="F132" s="252"/>
      <c r="G132" s="19">
        <v>124</v>
      </c>
      <c r="H132" s="60">
        <v>0</v>
      </c>
      <c r="I132" s="60">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sqref="A1:I1"/>
    </sheetView>
  </sheetViews>
  <sheetFormatPr defaultRowHeight="12.5" x14ac:dyDescent="0.25"/>
  <cols>
    <col min="1" max="7" width="9.08984375" style="11"/>
    <col min="8" max="9" width="18.54296875" style="55" customWidth="1"/>
    <col min="10" max="263" width="9.08984375" style="11"/>
    <col min="264" max="264" width="9.90625" style="11" bestFit="1" customWidth="1"/>
    <col min="265" max="265" width="11.6328125" style="11" bestFit="1" customWidth="1"/>
    <col min="266" max="519" width="9.08984375" style="11"/>
    <col min="520" max="520" width="9.90625" style="11" bestFit="1" customWidth="1"/>
    <col min="521" max="521" width="11.6328125" style="11" bestFit="1" customWidth="1"/>
    <col min="522" max="775" width="9.08984375" style="11"/>
    <col min="776" max="776" width="9.90625" style="11" bestFit="1" customWidth="1"/>
    <col min="777" max="777" width="11.6328125" style="11" bestFit="1" customWidth="1"/>
    <col min="778" max="1031" width="9.08984375" style="11"/>
    <col min="1032" max="1032" width="9.90625" style="11" bestFit="1" customWidth="1"/>
    <col min="1033" max="1033" width="11.6328125" style="11" bestFit="1" customWidth="1"/>
    <col min="1034" max="1287" width="9.08984375" style="11"/>
    <col min="1288" max="1288" width="9.90625" style="11" bestFit="1" customWidth="1"/>
    <col min="1289" max="1289" width="11.6328125" style="11" bestFit="1" customWidth="1"/>
    <col min="1290" max="1543" width="9.08984375" style="11"/>
    <col min="1544" max="1544" width="9.90625" style="11" bestFit="1" customWidth="1"/>
    <col min="1545" max="1545" width="11.6328125" style="11" bestFit="1" customWidth="1"/>
    <col min="1546" max="1799" width="9.08984375" style="11"/>
    <col min="1800" max="1800" width="9.90625" style="11" bestFit="1" customWidth="1"/>
    <col min="1801" max="1801" width="11.6328125" style="11" bestFit="1" customWidth="1"/>
    <col min="1802" max="2055" width="9.08984375" style="11"/>
    <col min="2056" max="2056" width="9.90625" style="11" bestFit="1" customWidth="1"/>
    <col min="2057" max="2057" width="11.6328125" style="11" bestFit="1" customWidth="1"/>
    <col min="2058" max="2311" width="9.08984375" style="11"/>
    <col min="2312" max="2312" width="9.90625" style="11" bestFit="1" customWidth="1"/>
    <col min="2313" max="2313" width="11.6328125" style="11" bestFit="1" customWidth="1"/>
    <col min="2314" max="2567" width="9.08984375" style="11"/>
    <col min="2568" max="2568" width="9.90625" style="11" bestFit="1" customWidth="1"/>
    <col min="2569" max="2569" width="11.6328125" style="11" bestFit="1" customWidth="1"/>
    <col min="2570" max="2823" width="9.08984375" style="11"/>
    <col min="2824" max="2824" width="9.90625" style="11" bestFit="1" customWidth="1"/>
    <col min="2825" max="2825" width="11.6328125" style="11" bestFit="1" customWidth="1"/>
    <col min="2826" max="3079" width="9.08984375" style="11"/>
    <col min="3080" max="3080" width="9.90625" style="11" bestFit="1" customWidth="1"/>
    <col min="3081" max="3081" width="11.6328125" style="11" bestFit="1" customWidth="1"/>
    <col min="3082" max="3335" width="9.08984375" style="11"/>
    <col min="3336" max="3336" width="9.90625" style="11" bestFit="1" customWidth="1"/>
    <col min="3337" max="3337" width="11.6328125" style="11" bestFit="1" customWidth="1"/>
    <col min="3338" max="3591" width="9.08984375" style="11"/>
    <col min="3592" max="3592" width="9.90625" style="11" bestFit="1" customWidth="1"/>
    <col min="3593" max="3593" width="11.6328125" style="11" bestFit="1" customWidth="1"/>
    <col min="3594" max="3847" width="9.08984375" style="11"/>
    <col min="3848" max="3848" width="9.90625" style="11" bestFit="1" customWidth="1"/>
    <col min="3849" max="3849" width="11.6328125" style="11" bestFit="1" customWidth="1"/>
    <col min="3850" max="4103" width="9.08984375" style="11"/>
    <col min="4104" max="4104" width="9.90625" style="11" bestFit="1" customWidth="1"/>
    <col min="4105" max="4105" width="11.6328125" style="11" bestFit="1" customWidth="1"/>
    <col min="4106" max="4359" width="9.08984375" style="11"/>
    <col min="4360" max="4360" width="9.90625" style="11" bestFit="1" customWidth="1"/>
    <col min="4361" max="4361" width="11.6328125" style="11" bestFit="1" customWidth="1"/>
    <col min="4362" max="4615" width="9.08984375" style="11"/>
    <col min="4616" max="4616" width="9.90625" style="11" bestFit="1" customWidth="1"/>
    <col min="4617" max="4617" width="11.6328125" style="11" bestFit="1" customWidth="1"/>
    <col min="4618" max="4871" width="9.08984375" style="11"/>
    <col min="4872" max="4872" width="9.90625" style="11" bestFit="1" customWidth="1"/>
    <col min="4873" max="4873" width="11.6328125" style="11" bestFit="1" customWidth="1"/>
    <col min="4874" max="5127" width="9.08984375" style="11"/>
    <col min="5128" max="5128" width="9.90625" style="11" bestFit="1" customWidth="1"/>
    <col min="5129" max="5129" width="11.6328125" style="11" bestFit="1" customWidth="1"/>
    <col min="5130" max="5383" width="9.08984375" style="11"/>
    <col min="5384" max="5384" width="9.90625" style="11" bestFit="1" customWidth="1"/>
    <col min="5385" max="5385" width="11.6328125" style="11" bestFit="1" customWidth="1"/>
    <col min="5386" max="5639" width="9.08984375" style="11"/>
    <col min="5640" max="5640" width="9.90625" style="11" bestFit="1" customWidth="1"/>
    <col min="5641" max="5641" width="11.6328125" style="11" bestFit="1" customWidth="1"/>
    <col min="5642" max="5895" width="9.08984375" style="11"/>
    <col min="5896" max="5896" width="9.90625" style="11" bestFit="1" customWidth="1"/>
    <col min="5897" max="5897" width="11.6328125" style="11" bestFit="1" customWidth="1"/>
    <col min="5898" max="6151" width="9.08984375" style="11"/>
    <col min="6152" max="6152" width="9.90625" style="11" bestFit="1" customWidth="1"/>
    <col min="6153" max="6153" width="11.6328125" style="11" bestFit="1" customWidth="1"/>
    <col min="6154" max="6407" width="9.08984375" style="11"/>
    <col min="6408" max="6408" width="9.90625" style="11" bestFit="1" customWidth="1"/>
    <col min="6409" max="6409" width="11.6328125" style="11" bestFit="1" customWidth="1"/>
    <col min="6410" max="6663" width="9.08984375" style="11"/>
    <col min="6664" max="6664" width="9.90625" style="11" bestFit="1" customWidth="1"/>
    <col min="6665" max="6665" width="11.6328125" style="11" bestFit="1" customWidth="1"/>
    <col min="6666" max="6919" width="9.08984375" style="11"/>
    <col min="6920" max="6920" width="9.90625" style="11" bestFit="1" customWidth="1"/>
    <col min="6921" max="6921" width="11.6328125" style="11" bestFit="1" customWidth="1"/>
    <col min="6922" max="7175" width="9.08984375" style="11"/>
    <col min="7176" max="7176" width="9.90625" style="11" bestFit="1" customWidth="1"/>
    <col min="7177" max="7177" width="11.6328125" style="11" bestFit="1" customWidth="1"/>
    <col min="7178" max="7431" width="9.08984375" style="11"/>
    <col min="7432" max="7432" width="9.90625" style="11" bestFit="1" customWidth="1"/>
    <col min="7433" max="7433" width="11.6328125" style="11" bestFit="1" customWidth="1"/>
    <col min="7434" max="7687" width="9.08984375" style="11"/>
    <col min="7688" max="7688" width="9.90625" style="11" bestFit="1" customWidth="1"/>
    <col min="7689" max="7689" width="11.6328125" style="11" bestFit="1" customWidth="1"/>
    <col min="7690" max="7943" width="9.08984375" style="11"/>
    <col min="7944" max="7944" width="9.90625" style="11" bestFit="1" customWidth="1"/>
    <col min="7945" max="7945" width="11.6328125" style="11" bestFit="1" customWidth="1"/>
    <col min="7946" max="8199" width="9.08984375" style="11"/>
    <col min="8200" max="8200" width="9.90625" style="11" bestFit="1" customWidth="1"/>
    <col min="8201" max="8201" width="11.6328125" style="11" bestFit="1" customWidth="1"/>
    <col min="8202" max="8455" width="9.08984375" style="11"/>
    <col min="8456" max="8456" width="9.90625" style="11" bestFit="1" customWidth="1"/>
    <col min="8457" max="8457" width="11.6328125" style="11" bestFit="1" customWidth="1"/>
    <col min="8458" max="8711" width="9.08984375" style="11"/>
    <col min="8712" max="8712" width="9.90625" style="11" bestFit="1" customWidth="1"/>
    <col min="8713" max="8713" width="11.6328125" style="11" bestFit="1" customWidth="1"/>
    <col min="8714" max="8967" width="9.08984375" style="11"/>
    <col min="8968" max="8968" width="9.90625" style="11" bestFit="1" customWidth="1"/>
    <col min="8969" max="8969" width="11.6328125" style="11" bestFit="1" customWidth="1"/>
    <col min="8970" max="9223" width="9.08984375" style="11"/>
    <col min="9224" max="9224" width="9.90625" style="11" bestFit="1" customWidth="1"/>
    <col min="9225" max="9225" width="11.6328125" style="11" bestFit="1" customWidth="1"/>
    <col min="9226" max="9479" width="9.08984375" style="11"/>
    <col min="9480" max="9480" width="9.90625" style="11" bestFit="1" customWidth="1"/>
    <col min="9481" max="9481" width="11.6328125" style="11" bestFit="1" customWidth="1"/>
    <col min="9482" max="9735" width="9.08984375" style="11"/>
    <col min="9736" max="9736" width="9.90625" style="11" bestFit="1" customWidth="1"/>
    <col min="9737" max="9737" width="11.6328125" style="11" bestFit="1" customWidth="1"/>
    <col min="9738" max="9991" width="9.08984375" style="11"/>
    <col min="9992" max="9992" width="9.90625" style="11" bestFit="1" customWidth="1"/>
    <col min="9993" max="9993" width="11.6328125" style="11" bestFit="1" customWidth="1"/>
    <col min="9994" max="10247" width="9.08984375" style="11"/>
    <col min="10248" max="10248" width="9.90625" style="11" bestFit="1" customWidth="1"/>
    <col min="10249" max="10249" width="11.6328125" style="11" bestFit="1" customWidth="1"/>
    <col min="10250" max="10503" width="9.08984375" style="11"/>
    <col min="10504" max="10504" width="9.90625" style="11" bestFit="1" customWidth="1"/>
    <col min="10505" max="10505" width="11.6328125" style="11" bestFit="1" customWidth="1"/>
    <col min="10506" max="10759" width="9.08984375" style="11"/>
    <col min="10760" max="10760" width="9.90625" style="11" bestFit="1" customWidth="1"/>
    <col min="10761" max="10761" width="11.6328125" style="11" bestFit="1" customWidth="1"/>
    <col min="10762" max="11015" width="9.08984375" style="11"/>
    <col min="11016" max="11016" width="9.90625" style="11" bestFit="1" customWidth="1"/>
    <col min="11017" max="11017" width="11.6328125" style="11" bestFit="1" customWidth="1"/>
    <col min="11018" max="11271" width="9.08984375" style="11"/>
    <col min="11272" max="11272" width="9.90625" style="11" bestFit="1" customWidth="1"/>
    <col min="11273" max="11273" width="11.6328125" style="11" bestFit="1" customWidth="1"/>
    <col min="11274" max="11527" width="9.08984375" style="11"/>
    <col min="11528" max="11528" width="9.90625" style="11" bestFit="1" customWidth="1"/>
    <col min="11529" max="11529" width="11.6328125" style="11" bestFit="1" customWidth="1"/>
    <col min="11530" max="11783" width="9.08984375" style="11"/>
    <col min="11784" max="11784" width="9.90625" style="11" bestFit="1" customWidth="1"/>
    <col min="11785" max="11785" width="11.6328125" style="11" bestFit="1" customWidth="1"/>
    <col min="11786" max="12039" width="9.08984375" style="11"/>
    <col min="12040" max="12040" width="9.90625" style="11" bestFit="1" customWidth="1"/>
    <col min="12041" max="12041" width="11.6328125" style="11" bestFit="1" customWidth="1"/>
    <col min="12042" max="12295" width="9.08984375" style="11"/>
    <col min="12296" max="12296" width="9.90625" style="11" bestFit="1" customWidth="1"/>
    <col min="12297" max="12297" width="11.6328125" style="11" bestFit="1" customWidth="1"/>
    <col min="12298" max="12551" width="9.08984375" style="11"/>
    <col min="12552" max="12552" width="9.90625" style="11" bestFit="1" customWidth="1"/>
    <col min="12553" max="12553" width="11.6328125" style="11" bestFit="1" customWidth="1"/>
    <col min="12554" max="12807" width="9.08984375" style="11"/>
    <col min="12808" max="12808" width="9.90625" style="11" bestFit="1" customWidth="1"/>
    <col min="12809" max="12809" width="11.6328125" style="11" bestFit="1" customWidth="1"/>
    <col min="12810" max="13063" width="9.08984375" style="11"/>
    <col min="13064" max="13064" width="9.90625" style="11" bestFit="1" customWidth="1"/>
    <col min="13065" max="13065" width="11.6328125" style="11" bestFit="1" customWidth="1"/>
    <col min="13066" max="13319" width="9.08984375" style="11"/>
    <col min="13320" max="13320" width="9.90625" style="11" bestFit="1" customWidth="1"/>
    <col min="13321" max="13321" width="11.6328125" style="11" bestFit="1" customWidth="1"/>
    <col min="13322" max="13575" width="9.08984375" style="11"/>
    <col min="13576" max="13576" width="9.90625" style="11" bestFit="1" customWidth="1"/>
    <col min="13577" max="13577" width="11.6328125" style="11" bestFit="1" customWidth="1"/>
    <col min="13578" max="13831" width="9.08984375" style="11"/>
    <col min="13832" max="13832" width="9.90625" style="11" bestFit="1" customWidth="1"/>
    <col min="13833" max="13833" width="11.6328125" style="11" bestFit="1" customWidth="1"/>
    <col min="13834" max="14087" width="9.08984375" style="11"/>
    <col min="14088" max="14088" width="9.90625" style="11" bestFit="1" customWidth="1"/>
    <col min="14089" max="14089" width="11.6328125" style="11" bestFit="1" customWidth="1"/>
    <col min="14090" max="14343" width="9.08984375" style="11"/>
    <col min="14344" max="14344" width="9.90625" style="11" bestFit="1" customWidth="1"/>
    <col min="14345" max="14345" width="11.6328125" style="11" bestFit="1" customWidth="1"/>
    <col min="14346" max="14599" width="9.08984375" style="11"/>
    <col min="14600" max="14600" width="9.90625" style="11" bestFit="1" customWidth="1"/>
    <col min="14601" max="14601" width="11.6328125" style="11" bestFit="1" customWidth="1"/>
    <col min="14602" max="14855" width="9.08984375" style="11"/>
    <col min="14856" max="14856" width="9.90625" style="11" bestFit="1" customWidth="1"/>
    <col min="14857" max="14857" width="11.6328125" style="11" bestFit="1" customWidth="1"/>
    <col min="14858" max="15111" width="9.08984375" style="11"/>
    <col min="15112" max="15112" width="9.90625" style="11" bestFit="1" customWidth="1"/>
    <col min="15113" max="15113" width="11.6328125" style="11" bestFit="1" customWidth="1"/>
    <col min="15114" max="15367" width="9.08984375" style="11"/>
    <col min="15368" max="15368" width="9.90625" style="11" bestFit="1" customWidth="1"/>
    <col min="15369" max="15369" width="11.6328125" style="11" bestFit="1" customWidth="1"/>
    <col min="15370" max="15623" width="9.08984375" style="11"/>
    <col min="15624" max="15624" width="9.90625" style="11" bestFit="1" customWidth="1"/>
    <col min="15625" max="15625" width="11.6328125" style="11" bestFit="1" customWidth="1"/>
    <col min="15626" max="15879" width="9.08984375" style="11"/>
    <col min="15880" max="15880" width="9.90625" style="11" bestFit="1" customWidth="1"/>
    <col min="15881" max="15881" width="11.6328125" style="11" bestFit="1" customWidth="1"/>
    <col min="15882" max="16135" width="9.08984375" style="11"/>
    <col min="16136" max="16136" width="9.90625" style="11" bestFit="1" customWidth="1"/>
    <col min="16137" max="16137" width="11.6328125" style="11" bestFit="1" customWidth="1"/>
    <col min="16138" max="16384" width="9.08984375" style="11"/>
  </cols>
  <sheetData>
    <row r="1" spans="1:9" x14ac:dyDescent="0.25">
      <c r="A1" s="265" t="s">
        <v>114</v>
      </c>
      <c r="B1" s="228"/>
      <c r="C1" s="228"/>
      <c r="D1" s="228"/>
      <c r="E1" s="228"/>
      <c r="F1" s="228"/>
      <c r="G1" s="228"/>
      <c r="H1" s="228"/>
      <c r="I1" s="228"/>
    </row>
    <row r="2" spans="1:9" x14ac:dyDescent="0.25">
      <c r="A2" s="264" t="s">
        <v>448</v>
      </c>
      <c r="B2" s="230"/>
      <c r="C2" s="230"/>
      <c r="D2" s="230"/>
      <c r="E2" s="230"/>
      <c r="F2" s="230"/>
      <c r="G2" s="230"/>
      <c r="H2" s="230"/>
      <c r="I2" s="230"/>
    </row>
    <row r="3" spans="1:9" x14ac:dyDescent="0.25">
      <c r="A3" s="276" t="s">
        <v>361</v>
      </c>
      <c r="B3" s="277"/>
      <c r="C3" s="277"/>
      <c r="D3" s="277"/>
      <c r="E3" s="277"/>
      <c r="F3" s="277"/>
      <c r="G3" s="277"/>
      <c r="H3" s="277"/>
      <c r="I3" s="277"/>
    </row>
    <row r="4" spans="1:9" x14ac:dyDescent="0.25">
      <c r="A4" s="263" t="s">
        <v>449</v>
      </c>
      <c r="B4" s="234"/>
      <c r="C4" s="234"/>
      <c r="D4" s="234"/>
      <c r="E4" s="234"/>
      <c r="F4" s="234"/>
      <c r="G4" s="234"/>
      <c r="H4" s="234"/>
      <c r="I4" s="235"/>
    </row>
    <row r="5" spans="1:9" ht="22.5" thickBot="1" x14ac:dyDescent="0.3">
      <c r="A5" s="261" t="s">
        <v>2</v>
      </c>
      <c r="B5" s="240"/>
      <c r="C5" s="240"/>
      <c r="D5" s="240"/>
      <c r="E5" s="240"/>
      <c r="F5" s="241"/>
      <c r="G5" s="12" t="s">
        <v>115</v>
      </c>
      <c r="H5" s="46" t="s">
        <v>377</v>
      </c>
      <c r="I5" s="46" t="s">
        <v>353</v>
      </c>
    </row>
    <row r="6" spans="1:9" x14ac:dyDescent="0.25">
      <c r="A6" s="262">
        <v>1</v>
      </c>
      <c r="B6" s="237"/>
      <c r="C6" s="237"/>
      <c r="D6" s="237"/>
      <c r="E6" s="237"/>
      <c r="F6" s="238"/>
      <c r="G6" s="14">
        <v>2</v>
      </c>
      <c r="H6" s="20">
        <v>3</v>
      </c>
      <c r="I6" s="20">
        <v>4</v>
      </c>
    </row>
    <row r="7" spans="1:9" x14ac:dyDescent="0.25">
      <c r="A7" s="274" t="s">
        <v>128</v>
      </c>
      <c r="B7" s="274"/>
      <c r="C7" s="274"/>
      <c r="D7" s="274"/>
      <c r="E7" s="274"/>
      <c r="F7" s="274"/>
      <c r="G7" s="24">
        <v>125</v>
      </c>
      <c r="H7" s="63">
        <f>SUM(H8:H12)</f>
        <v>1420935840</v>
      </c>
      <c r="I7" s="63">
        <f>SUM(I8:I12)</f>
        <v>1561624734</v>
      </c>
    </row>
    <row r="8" spans="1:9" x14ac:dyDescent="0.25">
      <c r="A8" s="215" t="s">
        <v>129</v>
      </c>
      <c r="B8" s="215"/>
      <c r="C8" s="215"/>
      <c r="D8" s="215"/>
      <c r="E8" s="215"/>
      <c r="F8" s="215"/>
      <c r="G8" s="16">
        <v>126</v>
      </c>
      <c r="H8" s="58">
        <v>1173641</v>
      </c>
      <c r="I8" s="58">
        <v>17359716</v>
      </c>
    </row>
    <row r="9" spans="1:9" x14ac:dyDescent="0.25">
      <c r="A9" s="215" t="s">
        <v>130</v>
      </c>
      <c r="B9" s="215"/>
      <c r="C9" s="215"/>
      <c r="D9" s="215"/>
      <c r="E9" s="215"/>
      <c r="F9" s="215"/>
      <c r="G9" s="16">
        <v>127</v>
      </c>
      <c r="H9" s="58">
        <v>1372510776</v>
      </c>
      <c r="I9" s="58">
        <v>1527938878</v>
      </c>
    </row>
    <row r="10" spans="1:9" x14ac:dyDescent="0.25">
      <c r="A10" s="215" t="s">
        <v>131</v>
      </c>
      <c r="B10" s="215"/>
      <c r="C10" s="215"/>
      <c r="D10" s="215"/>
      <c r="E10" s="215"/>
      <c r="F10" s="215"/>
      <c r="G10" s="16">
        <v>128</v>
      </c>
      <c r="H10" s="58">
        <v>0</v>
      </c>
      <c r="I10" s="58">
        <v>0</v>
      </c>
    </row>
    <row r="11" spans="1:9" x14ac:dyDescent="0.25">
      <c r="A11" s="215" t="s">
        <v>132</v>
      </c>
      <c r="B11" s="215"/>
      <c r="C11" s="215"/>
      <c r="D11" s="215"/>
      <c r="E11" s="215"/>
      <c r="F11" s="215"/>
      <c r="G11" s="16">
        <v>129</v>
      </c>
      <c r="H11" s="58">
        <v>1411357</v>
      </c>
      <c r="I11" s="58">
        <v>1423531</v>
      </c>
    </row>
    <row r="12" spans="1:9" x14ac:dyDescent="0.25">
      <c r="A12" s="215" t="s">
        <v>133</v>
      </c>
      <c r="B12" s="215"/>
      <c r="C12" s="215"/>
      <c r="D12" s="215"/>
      <c r="E12" s="215"/>
      <c r="F12" s="215"/>
      <c r="G12" s="16">
        <v>130</v>
      </c>
      <c r="H12" s="58">
        <v>45840066</v>
      </c>
      <c r="I12" s="58">
        <v>14902609</v>
      </c>
    </row>
    <row r="13" spans="1:9" x14ac:dyDescent="0.25">
      <c r="A13" s="219" t="s">
        <v>134</v>
      </c>
      <c r="B13" s="219"/>
      <c r="C13" s="219"/>
      <c r="D13" s="219"/>
      <c r="E13" s="219"/>
      <c r="F13" s="219"/>
      <c r="G13" s="17">
        <v>131</v>
      </c>
      <c r="H13" s="59">
        <f>H14+H15+H19+H23+H24+H25+H28+H35</f>
        <v>1303459508</v>
      </c>
      <c r="I13" s="59">
        <f>I14+I15+I19+I23+I24+I25+I28+I35</f>
        <v>1468048290</v>
      </c>
    </row>
    <row r="14" spans="1:9" x14ac:dyDescent="0.25">
      <c r="A14" s="215" t="s">
        <v>116</v>
      </c>
      <c r="B14" s="215"/>
      <c r="C14" s="215"/>
      <c r="D14" s="215"/>
      <c r="E14" s="215"/>
      <c r="F14" s="215"/>
      <c r="G14" s="16">
        <v>132</v>
      </c>
      <c r="H14" s="58">
        <v>-91371906</v>
      </c>
      <c r="I14" s="58">
        <v>-61802389</v>
      </c>
    </row>
    <row r="15" spans="1:9" x14ac:dyDescent="0.25">
      <c r="A15" s="275" t="s">
        <v>135</v>
      </c>
      <c r="B15" s="275"/>
      <c r="C15" s="275"/>
      <c r="D15" s="275"/>
      <c r="E15" s="275"/>
      <c r="F15" s="275"/>
      <c r="G15" s="17">
        <v>133</v>
      </c>
      <c r="H15" s="59">
        <f>SUM(H16:H18)</f>
        <v>671248864</v>
      </c>
      <c r="I15" s="59">
        <f>SUM(I16:I18)</f>
        <v>733461354</v>
      </c>
    </row>
    <row r="16" spans="1:9" x14ac:dyDescent="0.25">
      <c r="A16" s="266" t="s">
        <v>136</v>
      </c>
      <c r="B16" s="266"/>
      <c r="C16" s="266"/>
      <c r="D16" s="266"/>
      <c r="E16" s="266"/>
      <c r="F16" s="266"/>
      <c r="G16" s="16">
        <v>134</v>
      </c>
      <c r="H16" s="58">
        <v>396972864</v>
      </c>
      <c r="I16" s="58">
        <v>428030848</v>
      </c>
    </row>
    <row r="17" spans="1:9" x14ac:dyDescent="0.25">
      <c r="A17" s="266" t="s">
        <v>137</v>
      </c>
      <c r="B17" s="266"/>
      <c r="C17" s="266"/>
      <c r="D17" s="266"/>
      <c r="E17" s="266"/>
      <c r="F17" s="266"/>
      <c r="G17" s="16">
        <v>135</v>
      </c>
      <c r="H17" s="58">
        <v>0</v>
      </c>
      <c r="I17" s="58">
        <v>0</v>
      </c>
    </row>
    <row r="18" spans="1:9" x14ac:dyDescent="0.25">
      <c r="A18" s="266" t="s">
        <v>138</v>
      </c>
      <c r="B18" s="266"/>
      <c r="C18" s="266"/>
      <c r="D18" s="266"/>
      <c r="E18" s="266"/>
      <c r="F18" s="266"/>
      <c r="G18" s="16">
        <v>136</v>
      </c>
      <c r="H18" s="58">
        <v>274276000</v>
      </c>
      <c r="I18" s="58">
        <v>305430506</v>
      </c>
    </row>
    <row r="19" spans="1:9" x14ac:dyDescent="0.25">
      <c r="A19" s="275" t="s">
        <v>139</v>
      </c>
      <c r="B19" s="275"/>
      <c r="C19" s="275"/>
      <c r="D19" s="275"/>
      <c r="E19" s="275"/>
      <c r="F19" s="275"/>
      <c r="G19" s="17">
        <v>137</v>
      </c>
      <c r="H19" s="59">
        <f>SUM(H20:H22)</f>
        <v>623443860</v>
      </c>
      <c r="I19" s="59">
        <f>SUM(I20:I22)</f>
        <v>692788812</v>
      </c>
    </row>
    <row r="20" spans="1:9" x14ac:dyDescent="0.25">
      <c r="A20" s="266" t="s">
        <v>117</v>
      </c>
      <c r="B20" s="266"/>
      <c r="C20" s="266"/>
      <c r="D20" s="266"/>
      <c r="E20" s="266"/>
      <c r="F20" s="266"/>
      <c r="G20" s="16">
        <v>138</v>
      </c>
      <c r="H20" s="58">
        <v>361094123</v>
      </c>
      <c r="I20" s="58">
        <v>407319511</v>
      </c>
    </row>
    <row r="21" spans="1:9" x14ac:dyDescent="0.25">
      <c r="A21" s="266" t="s">
        <v>118</v>
      </c>
      <c r="B21" s="266"/>
      <c r="C21" s="266"/>
      <c r="D21" s="266"/>
      <c r="E21" s="266"/>
      <c r="F21" s="266"/>
      <c r="G21" s="16">
        <v>139</v>
      </c>
      <c r="H21" s="58">
        <v>184458406</v>
      </c>
      <c r="I21" s="58">
        <v>205877510</v>
      </c>
    </row>
    <row r="22" spans="1:9" x14ac:dyDescent="0.25">
      <c r="A22" s="266" t="s">
        <v>119</v>
      </c>
      <c r="B22" s="266"/>
      <c r="C22" s="266"/>
      <c r="D22" s="266"/>
      <c r="E22" s="266"/>
      <c r="F22" s="266"/>
      <c r="G22" s="16">
        <v>140</v>
      </c>
      <c r="H22" s="58">
        <v>77891331</v>
      </c>
      <c r="I22" s="58">
        <v>79591791</v>
      </c>
    </row>
    <row r="23" spans="1:9" x14ac:dyDescent="0.25">
      <c r="A23" s="215" t="s">
        <v>120</v>
      </c>
      <c r="B23" s="215"/>
      <c r="C23" s="215"/>
      <c r="D23" s="215"/>
      <c r="E23" s="215"/>
      <c r="F23" s="215"/>
      <c r="G23" s="16">
        <v>141</v>
      </c>
      <c r="H23" s="58">
        <v>29707927</v>
      </c>
      <c r="I23" s="58">
        <v>41590323</v>
      </c>
    </row>
    <row r="24" spans="1:9" x14ac:dyDescent="0.25">
      <c r="A24" s="215" t="s">
        <v>121</v>
      </c>
      <c r="B24" s="215"/>
      <c r="C24" s="215"/>
      <c r="D24" s="215"/>
      <c r="E24" s="215"/>
      <c r="F24" s="215"/>
      <c r="G24" s="16">
        <v>142</v>
      </c>
      <c r="H24" s="58">
        <v>29518868</v>
      </c>
      <c r="I24" s="58">
        <v>37239690</v>
      </c>
    </row>
    <row r="25" spans="1:9" x14ac:dyDescent="0.25">
      <c r="A25" s="275" t="s">
        <v>140</v>
      </c>
      <c r="B25" s="275"/>
      <c r="C25" s="275"/>
      <c r="D25" s="275"/>
      <c r="E25" s="275"/>
      <c r="F25" s="275"/>
      <c r="G25" s="17">
        <v>143</v>
      </c>
      <c r="H25" s="59">
        <f>H26+H27</f>
        <v>9458967</v>
      </c>
      <c r="I25" s="59">
        <f>I26+I27</f>
        <v>2246590</v>
      </c>
    </row>
    <row r="26" spans="1:9" x14ac:dyDescent="0.25">
      <c r="A26" s="266" t="s">
        <v>141</v>
      </c>
      <c r="B26" s="266"/>
      <c r="C26" s="266"/>
      <c r="D26" s="266"/>
      <c r="E26" s="266"/>
      <c r="F26" s="266"/>
      <c r="G26" s="16">
        <v>144</v>
      </c>
      <c r="H26" s="58">
        <v>0</v>
      </c>
      <c r="I26" s="58">
        <v>0</v>
      </c>
    </row>
    <row r="27" spans="1:9" x14ac:dyDescent="0.25">
      <c r="A27" s="266" t="s">
        <v>142</v>
      </c>
      <c r="B27" s="266"/>
      <c r="C27" s="266"/>
      <c r="D27" s="266"/>
      <c r="E27" s="266"/>
      <c r="F27" s="266"/>
      <c r="G27" s="16">
        <v>145</v>
      </c>
      <c r="H27" s="58">
        <v>9458967</v>
      </c>
      <c r="I27" s="58">
        <v>2246590</v>
      </c>
    </row>
    <row r="28" spans="1:9" x14ac:dyDescent="0.25">
      <c r="A28" s="275" t="s">
        <v>143</v>
      </c>
      <c r="B28" s="275"/>
      <c r="C28" s="275"/>
      <c r="D28" s="275"/>
      <c r="E28" s="275"/>
      <c r="F28" s="275"/>
      <c r="G28" s="17">
        <v>146</v>
      </c>
      <c r="H28" s="59">
        <f>SUM(H29:H34)</f>
        <v>31452928</v>
      </c>
      <c r="I28" s="59">
        <f>SUM(I29:I34)</f>
        <v>22523910</v>
      </c>
    </row>
    <row r="29" spans="1:9" x14ac:dyDescent="0.25">
      <c r="A29" s="266" t="s">
        <v>144</v>
      </c>
      <c r="B29" s="266"/>
      <c r="C29" s="266"/>
      <c r="D29" s="266"/>
      <c r="E29" s="266"/>
      <c r="F29" s="266"/>
      <c r="G29" s="16">
        <v>147</v>
      </c>
      <c r="H29" s="58">
        <v>4397099</v>
      </c>
      <c r="I29" s="58">
        <v>12353992</v>
      </c>
    </row>
    <row r="30" spans="1:9" x14ac:dyDescent="0.25">
      <c r="A30" s="266" t="s">
        <v>145</v>
      </c>
      <c r="B30" s="266"/>
      <c r="C30" s="266"/>
      <c r="D30" s="266"/>
      <c r="E30" s="266"/>
      <c r="F30" s="266"/>
      <c r="G30" s="16">
        <v>148</v>
      </c>
      <c r="H30" s="58">
        <v>0</v>
      </c>
      <c r="I30" s="58">
        <v>0</v>
      </c>
    </row>
    <row r="31" spans="1:9" x14ac:dyDescent="0.25">
      <c r="A31" s="266" t="s">
        <v>146</v>
      </c>
      <c r="B31" s="266"/>
      <c r="C31" s="266"/>
      <c r="D31" s="266"/>
      <c r="E31" s="266"/>
      <c r="F31" s="266"/>
      <c r="G31" s="16">
        <v>149</v>
      </c>
      <c r="H31" s="58">
        <v>0</v>
      </c>
      <c r="I31" s="58">
        <v>0</v>
      </c>
    </row>
    <row r="32" spans="1:9" x14ac:dyDescent="0.25">
      <c r="A32" s="266" t="s">
        <v>147</v>
      </c>
      <c r="B32" s="266"/>
      <c r="C32" s="266"/>
      <c r="D32" s="266"/>
      <c r="E32" s="266"/>
      <c r="F32" s="266"/>
      <c r="G32" s="16">
        <v>150</v>
      </c>
      <c r="H32" s="58">
        <v>0</v>
      </c>
      <c r="I32" s="58">
        <v>0</v>
      </c>
    </row>
    <row r="33" spans="1:9" x14ac:dyDescent="0.25">
      <c r="A33" s="266" t="s">
        <v>148</v>
      </c>
      <c r="B33" s="266"/>
      <c r="C33" s="266"/>
      <c r="D33" s="266"/>
      <c r="E33" s="266"/>
      <c r="F33" s="266"/>
      <c r="G33" s="16">
        <v>151</v>
      </c>
      <c r="H33" s="58">
        <v>15794551</v>
      </c>
      <c r="I33" s="58">
        <v>1543918</v>
      </c>
    </row>
    <row r="34" spans="1:9" x14ac:dyDescent="0.25">
      <c r="A34" s="266" t="s">
        <v>149</v>
      </c>
      <c r="B34" s="266"/>
      <c r="C34" s="266"/>
      <c r="D34" s="266"/>
      <c r="E34" s="266"/>
      <c r="F34" s="266"/>
      <c r="G34" s="16">
        <v>152</v>
      </c>
      <c r="H34" s="58">
        <v>11261278</v>
      </c>
      <c r="I34" s="58">
        <v>8626000</v>
      </c>
    </row>
    <row r="35" spans="1:9" x14ac:dyDescent="0.25">
      <c r="A35" s="215" t="s">
        <v>122</v>
      </c>
      <c r="B35" s="215"/>
      <c r="C35" s="215"/>
      <c r="D35" s="215"/>
      <c r="E35" s="215"/>
      <c r="F35" s="215"/>
      <c r="G35" s="16">
        <v>153</v>
      </c>
      <c r="H35" s="58">
        <v>0</v>
      </c>
      <c r="I35" s="58">
        <v>0</v>
      </c>
    </row>
    <row r="36" spans="1:9" x14ac:dyDescent="0.25">
      <c r="A36" s="219" t="s">
        <v>150</v>
      </c>
      <c r="B36" s="219"/>
      <c r="C36" s="219"/>
      <c r="D36" s="219"/>
      <c r="E36" s="219"/>
      <c r="F36" s="219"/>
      <c r="G36" s="17">
        <v>154</v>
      </c>
      <c r="H36" s="59">
        <f>SUM(H37:H46)</f>
        <v>2205518</v>
      </c>
      <c r="I36" s="59">
        <f>SUM(I37:I46)</f>
        <v>7465937</v>
      </c>
    </row>
    <row r="37" spans="1:9" x14ac:dyDescent="0.25">
      <c r="A37" s="215" t="s">
        <v>151</v>
      </c>
      <c r="B37" s="215"/>
      <c r="C37" s="215"/>
      <c r="D37" s="215"/>
      <c r="E37" s="215"/>
      <c r="F37" s="215"/>
      <c r="G37" s="16">
        <v>155</v>
      </c>
      <c r="H37" s="58">
        <v>0</v>
      </c>
      <c r="I37" s="58">
        <v>0</v>
      </c>
    </row>
    <row r="38" spans="1:9" ht="25.25" customHeight="1" x14ac:dyDescent="0.25">
      <c r="A38" s="215" t="s">
        <v>152</v>
      </c>
      <c r="B38" s="215"/>
      <c r="C38" s="215"/>
      <c r="D38" s="215"/>
      <c r="E38" s="215"/>
      <c r="F38" s="215"/>
      <c r="G38" s="16">
        <v>156</v>
      </c>
      <c r="H38" s="58">
        <v>0</v>
      </c>
      <c r="I38" s="58">
        <v>0</v>
      </c>
    </row>
    <row r="39" spans="1:9" ht="28.25" customHeight="1" x14ac:dyDescent="0.25">
      <c r="A39" s="215" t="s">
        <v>153</v>
      </c>
      <c r="B39" s="215"/>
      <c r="C39" s="215"/>
      <c r="D39" s="215"/>
      <c r="E39" s="215"/>
      <c r="F39" s="215"/>
      <c r="G39" s="16">
        <v>157</v>
      </c>
      <c r="H39" s="58">
        <v>0</v>
      </c>
      <c r="I39" s="58">
        <v>0</v>
      </c>
    </row>
    <row r="40" spans="1:9" ht="28.25" customHeight="1" x14ac:dyDescent="0.25">
      <c r="A40" s="215" t="s">
        <v>154</v>
      </c>
      <c r="B40" s="215"/>
      <c r="C40" s="215"/>
      <c r="D40" s="215"/>
      <c r="E40" s="215"/>
      <c r="F40" s="215"/>
      <c r="G40" s="16">
        <v>158</v>
      </c>
      <c r="H40" s="58">
        <v>0</v>
      </c>
      <c r="I40" s="58">
        <v>96026</v>
      </c>
    </row>
    <row r="41" spans="1:9" ht="23" customHeight="1" x14ac:dyDescent="0.25">
      <c r="A41" s="215" t="s">
        <v>155</v>
      </c>
      <c r="B41" s="215"/>
      <c r="C41" s="215"/>
      <c r="D41" s="215"/>
      <c r="E41" s="215"/>
      <c r="F41" s="215"/>
      <c r="G41" s="16">
        <v>159</v>
      </c>
      <c r="H41" s="58">
        <v>0</v>
      </c>
      <c r="I41" s="58">
        <v>46170</v>
      </c>
    </row>
    <row r="42" spans="1:9" x14ac:dyDescent="0.25">
      <c r="A42" s="215" t="s">
        <v>156</v>
      </c>
      <c r="B42" s="215"/>
      <c r="C42" s="215"/>
      <c r="D42" s="215"/>
      <c r="E42" s="215"/>
      <c r="F42" s="215"/>
      <c r="G42" s="16">
        <v>160</v>
      </c>
      <c r="H42" s="58">
        <v>0</v>
      </c>
      <c r="I42" s="58">
        <v>0</v>
      </c>
    </row>
    <row r="43" spans="1:9" x14ac:dyDescent="0.25">
      <c r="A43" s="215" t="s">
        <v>157</v>
      </c>
      <c r="B43" s="215"/>
      <c r="C43" s="215"/>
      <c r="D43" s="215"/>
      <c r="E43" s="215"/>
      <c r="F43" s="215"/>
      <c r="G43" s="16">
        <v>161</v>
      </c>
      <c r="H43" s="58">
        <v>798835</v>
      </c>
      <c r="I43" s="58">
        <v>4566861</v>
      </c>
    </row>
    <row r="44" spans="1:9" x14ac:dyDescent="0.25">
      <c r="A44" s="215" t="s">
        <v>158</v>
      </c>
      <c r="B44" s="215"/>
      <c r="C44" s="215"/>
      <c r="D44" s="215"/>
      <c r="E44" s="215"/>
      <c r="F44" s="215"/>
      <c r="G44" s="16">
        <v>162</v>
      </c>
      <c r="H44" s="58">
        <v>0</v>
      </c>
      <c r="I44" s="58">
        <v>1373098</v>
      </c>
    </row>
    <row r="45" spans="1:9" x14ac:dyDescent="0.25">
      <c r="A45" s="215" t="s">
        <v>159</v>
      </c>
      <c r="B45" s="215"/>
      <c r="C45" s="215"/>
      <c r="D45" s="215"/>
      <c r="E45" s="215"/>
      <c r="F45" s="215"/>
      <c r="G45" s="16">
        <v>163</v>
      </c>
      <c r="H45" s="58">
        <v>0</v>
      </c>
      <c r="I45" s="58">
        <v>0</v>
      </c>
    </row>
    <row r="46" spans="1:9" x14ac:dyDescent="0.25">
      <c r="A46" s="215" t="s">
        <v>160</v>
      </c>
      <c r="B46" s="215"/>
      <c r="C46" s="215"/>
      <c r="D46" s="215"/>
      <c r="E46" s="215"/>
      <c r="F46" s="215"/>
      <c r="G46" s="16">
        <v>164</v>
      </c>
      <c r="H46" s="58">
        <v>1406683</v>
      </c>
      <c r="I46" s="58">
        <v>1383782</v>
      </c>
    </row>
    <row r="47" spans="1:9" x14ac:dyDescent="0.25">
      <c r="A47" s="219" t="s">
        <v>161</v>
      </c>
      <c r="B47" s="219"/>
      <c r="C47" s="219"/>
      <c r="D47" s="219"/>
      <c r="E47" s="219"/>
      <c r="F47" s="219"/>
      <c r="G47" s="17">
        <v>165</v>
      </c>
      <c r="H47" s="59">
        <f>SUM(H48:H54)</f>
        <v>1741066</v>
      </c>
      <c r="I47" s="59">
        <f>SUM(I48:I54)</f>
        <v>670104</v>
      </c>
    </row>
    <row r="48" spans="1:9" ht="23.4" customHeight="1" x14ac:dyDescent="0.25">
      <c r="A48" s="215" t="s">
        <v>162</v>
      </c>
      <c r="B48" s="215"/>
      <c r="C48" s="215"/>
      <c r="D48" s="215"/>
      <c r="E48" s="215"/>
      <c r="F48" s="215"/>
      <c r="G48" s="16">
        <v>166</v>
      </c>
      <c r="H48" s="58">
        <v>0</v>
      </c>
      <c r="I48" s="58">
        <v>0</v>
      </c>
    </row>
    <row r="49" spans="1:9" x14ac:dyDescent="0.25">
      <c r="A49" s="268" t="s">
        <v>163</v>
      </c>
      <c r="B49" s="268"/>
      <c r="C49" s="268"/>
      <c r="D49" s="268"/>
      <c r="E49" s="268"/>
      <c r="F49" s="268"/>
      <c r="G49" s="16">
        <v>167</v>
      </c>
      <c r="H49" s="58">
        <v>0</v>
      </c>
      <c r="I49" s="58">
        <v>0</v>
      </c>
    </row>
    <row r="50" spans="1:9" x14ac:dyDescent="0.25">
      <c r="A50" s="268" t="s">
        <v>164</v>
      </c>
      <c r="B50" s="268"/>
      <c r="C50" s="268"/>
      <c r="D50" s="268"/>
      <c r="E50" s="268"/>
      <c r="F50" s="268"/>
      <c r="G50" s="16">
        <v>168</v>
      </c>
      <c r="H50" s="58">
        <v>0</v>
      </c>
      <c r="I50" s="58">
        <v>670104</v>
      </c>
    </row>
    <row r="51" spans="1:9" x14ac:dyDescent="0.25">
      <c r="A51" s="268" t="s">
        <v>165</v>
      </c>
      <c r="B51" s="268"/>
      <c r="C51" s="268"/>
      <c r="D51" s="268"/>
      <c r="E51" s="268"/>
      <c r="F51" s="268"/>
      <c r="G51" s="16">
        <v>169</v>
      </c>
      <c r="H51" s="58">
        <v>1741066</v>
      </c>
      <c r="I51" s="58">
        <v>0</v>
      </c>
    </row>
    <row r="52" spans="1:9" x14ac:dyDescent="0.25">
      <c r="A52" s="268" t="s">
        <v>166</v>
      </c>
      <c r="B52" s="268"/>
      <c r="C52" s="268"/>
      <c r="D52" s="268"/>
      <c r="E52" s="268"/>
      <c r="F52" s="268"/>
      <c r="G52" s="16">
        <v>170</v>
      </c>
      <c r="H52" s="58">
        <v>0</v>
      </c>
      <c r="I52" s="58">
        <v>0</v>
      </c>
    </row>
    <row r="53" spans="1:9" x14ac:dyDescent="0.25">
      <c r="A53" s="268" t="s">
        <v>167</v>
      </c>
      <c r="B53" s="268"/>
      <c r="C53" s="268"/>
      <c r="D53" s="268"/>
      <c r="E53" s="268"/>
      <c r="F53" s="268"/>
      <c r="G53" s="16">
        <v>171</v>
      </c>
      <c r="H53" s="58">
        <v>0</v>
      </c>
      <c r="I53" s="58">
        <v>0</v>
      </c>
    </row>
    <row r="54" spans="1:9" x14ac:dyDescent="0.25">
      <c r="A54" s="268" t="s">
        <v>168</v>
      </c>
      <c r="B54" s="268"/>
      <c r="C54" s="268"/>
      <c r="D54" s="268"/>
      <c r="E54" s="268"/>
      <c r="F54" s="268"/>
      <c r="G54" s="16">
        <v>172</v>
      </c>
      <c r="H54" s="58">
        <v>0</v>
      </c>
      <c r="I54" s="58">
        <v>0</v>
      </c>
    </row>
    <row r="55" spans="1:9" ht="30.65" customHeight="1" x14ac:dyDescent="0.25">
      <c r="A55" s="251" t="s">
        <v>169</v>
      </c>
      <c r="B55" s="251"/>
      <c r="C55" s="251"/>
      <c r="D55" s="251"/>
      <c r="E55" s="251"/>
      <c r="F55" s="251"/>
      <c r="G55" s="16">
        <v>173</v>
      </c>
      <c r="H55" s="58">
        <v>0</v>
      </c>
      <c r="I55" s="58">
        <v>0</v>
      </c>
    </row>
    <row r="56" spans="1:9" x14ac:dyDescent="0.25">
      <c r="A56" s="251" t="s">
        <v>170</v>
      </c>
      <c r="B56" s="251"/>
      <c r="C56" s="251"/>
      <c r="D56" s="251"/>
      <c r="E56" s="251"/>
      <c r="F56" s="251"/>
      <c r="G56" s="16">
        <v>174</v>
      </c>
      <c r="H56" s="58">
        <v>0</v>
      </c>
      <c r="I56" s="58">
        <v>0</v>
      </c>
    </row>
    <row r="57" spans="1:9" ht="29" customHeight="1" x14ac:dyDescent="0.25">
      <c r="A57" s="251" t="s">
        <v>171</v>
      </c>
      <c r="B57" s="251"/>
      <c r="C57" s="251"/>
      <c r="D57" s="251"/>
      <c r="E57" s="251"/>
      <c r="F57" s="251"/>
      <c r="G57" s="16">
        <v>175</v>
      </c>
      <c r="H57" s="58">
        <v>0</v>
      </c>
      <c r="I57" s="58">
        <v>0</v>
      </c>
    </row>
    <row r="58" spans="1:9" x14ac:dyDescent="0.25">
      <c r="A58" s="251" t="s">
        <v>172</v>
      </c>
      <c r="B58" s="251"/>
      <c r="C58" s="251"/>
      <c r="D58" s="251"/>
      <c r="E58" s="251"/>
      <c r="F58" s="251"/>
      <c r="G58" s="16">
        <v>176</v>
      </c>
      <c r="H58" s="58">
        <v>0</v>
      </c>
      <c r="I58" s="58">
        <v>0</v>
      </c>
    </row>
    <row r="59" spans="1:9" x14ac:dyDescent="0.25">
      <c r="A59" s="219" t="s">
        <v>173</v>
      </c>
      <c r="B59" s="219"/>
      <c r="C59" s="219"/>
      <c r="D59" s="219"/>
      <c r="E59" s="219"/>
      <c r="F59" s="219"/>
      <c r="G59" s="17">
        <v>177</v>
      </c>
      <c r="H59" s="59">
        <f>H7+H36+H55+H56</f>
        <v>1423141358</v>
      </c>
      <c r="I59" s="59">
        <f>I7+I36+I55+I56</f>
        <v>1569090671</v>
      </c>
    </row>
    <row r="60" spans="1:9" x14ac:dyDescent="0.25">
      <c r="A60" s="219" t="s">
        <v>174</v>
      </c>
      <c r="B60" s="219"/>
      <c r="C60" s="219"/>
      <c r="D60" s="219"/>
      <c r="E60" s="219"/>
      <c r="F60" s="219"/>
      <c r="G60" s="17">
        <v>178</v>
      </c>
      <c r="H60" s="59">
        <f>H13+H47+H57+H58</f>
        <v>1305200574</v>
      </c>
      <c r="I60" s="59">
        <f>I13+I47+I57+I58</f>
        <v>1468718394</v>
      </c>
    </row>
    <row r="61" spans="1:9" x14ac:dyDescent="0.25">
      <c r="A61" s="219" t="s">
        <v>175</v>
      </c>
      <c r="B61" s="219"/>
      <c r="C61" s="219"/>
      <c r="D61" s="219"/>
      <c r="E61" s="219"/>
      <c r="F61" s="219"/>
      <c r="G61" s="17">
        <v>179</v>
      </c>
      <c r="H61" s="59">
        <f>H59-H60</f>
        <v>117940784</v>
      </c>
      <c r="I61" s="59">
        <f>I59-I60</f>
        <v>100372277</v>
      </c>
    </row>
    <row r="62" spans="1:9" x14ac:dyDescent="0.25">
      <c r="A62" s="267" t="s">
        <v>176</v>
      </c>
      <c r="B62" s="267"/>
      <c r="C62" s="267"/>
      <c r="D62" s="267"/>
      <c r="E62" s="267"/>
      <c r="F62" s="267"/>
      <c r="G62" s="17">
        <v>180</v>
      </c>
      <c r="H62" s="59">
        <f>+IF((H59-H60)&gt;0,(H59-H60),0)</f>
        <v>117940784</v>
      </c>
      <c r="I62" s="59">
        <f>+IF((I59-I60)&gt;0,(I59-I60),0)</f>
        <v>100372277</v>
      </c>
    </row>
    <row r="63" spans="1:9" x14ac:dyDescent="0.25">
      <c r="A63" s="267" t="s">
        <v>177</v>
      </c>
      <c r="B63" s="267"/>
      <c r="C63" s="267"/>
      <c r="D63" s="267"/>
      <c r="E63" s="267"/>
      <c r="F63" s="267"/>
      <c r="G63" s="17">
        <v>181</v>
      </c>
      <c r="H63" s="59">
        <f>+IF((H59-H60)&lt;0,(H59-H60),0)</f>
        <v>0</v>
      </c>
      <c r="I63" s="59">
        <f>+IF((I59-I60)&lt;0,(I59-I60),0)</f>
        <v>0</v>
      </c>
    </row>
    <row r="64" spans="1:9" x14ac:dyDescent="0.25">
      <c r="A64" s="251" t="s">
        <v>123</v>
      </c>
      <c r="B64" s="251"/>
      <c r="C64" s="251"/>
      <c r="D64" s="251"/>
      <c r="E64" s="251"/>
      <c r="F64" s="251"/>
      <c r="G64" s="16">
        <v>182</v>
      </c>
      <c r="H64" s="58">
        <v>6092705</v>
      </c>
      <c r="I64" s="58">
        <v>4821208</v>
      </c>
    </row>
    <row r="65" spans="1:9" x14ac:dyDescent="0.25">
      <c r="A65" s="219" t="s">
        <v>178</v>
      </c>
      <c r="B65" s="219"/>
      <c r="C65" s="219"/>
      <c r="D65" s="219"/>
      <c r="E65" s="219"/>
      <c r="F65" s="219"/>
      <c r="G65" s="17">
        <v>183</v>
      </c>
      <c r="H65" s="59">
        <f>H61-H64</f>
        <v>111848079</v>
      </c>
      <c r="I65" s="59">
        <f>I61-I64</f>
        <v>95551069</v>
      </c>
    </row>
    <row r="66" spans="1:9" x14ac:dyDescent="0.25">
      <c r="A66" s="267" t="s">
        <v>179</v>
      </c>
      <c r="B66" s="267"/>
      <c r="C66" s="267"/>
      <c r="D66" s="267"/>
      <c r="E66" s="267"/>
      <c r="F66" s="267"/>
      <c r="G66" s="17">
        <v>184</v>
      </c>
      <c r="H66" s="59">
        <f>+IF((H61-H64)&gt;0,(H61-H64),0)</f>
        <v>111848079</v>
      </c>
      <c r="I66" s="59">
        <f>+IF((I61-I64)&gt;0,(I61-I64),0)</f>
        <v>95551069</v>
      </c>
    </row>
    <row r="67" spans="1:9" x14ac:dyDescent="0.25">
      <c r="A67" s="273" t="s">
        <v>180</v>
      </c>
      <c r="B67" s="273"/>
      <c r="C67" s="273"/>
      <c r="D67" s="273"/>
      <c r="E67" s="273"/>
      <c r="F67" s="273"/>
      <c r="G67" s="18">
        <v>185</v>
      </c>
      <c r="H67" s="64">
        <f>+IF((H61-H64)&lt;0,(H61-H64),0)</f>
        <v>0</v>
      </c>
      <c r="I67" s="64">
        <f>+IF((I61-I64)&lt;0,(I61-I64),0)</f>
        <v>0</v>
      </c>
    </row>
    <row r="68" spans="1:9" x14ac:dyDescent="0.25">
      <c r="A68" s="259" t="s">
        <v>181</v>
      </c>
      <c r="B68" s="259"/>
      <c r="C68" s="259"/>
      <c r="D68" s="259"/>
      <c r="E68" s="259"/>
      <c r="F68" s="259"/>
      <c r="G68" s="269"/>
      <c r="H68" s="269"/>
      <c r="I68" s="269"/>
    </row>
    <row r="69" spans="1:9" ht="26" customHeight="1" x14ac:dyDescent="0.25">
      <c r="A69" s="219" t="s">
        <v>182</v>
      </c>
      <c r="B69" s="219"/>
      <c r="C69" s="219"/>
      <c r="D69" s="219"/>
      <c r="E69" s="219"/>
      <c r="F69" s="219"/>
      <c r="G69" s="17">
        <v>186</v>
      </c>
      <c r="H69" s="59">
        <f>H70-H71</f>
        <v>0</v>
      </c>
      <c r="I69" s="59">
        <f>I70-I71</f>
        <v>0</v>
      </c>
    </row>
    <row r="70" spans="1:9" x14ac:dyDescent="0.25">
      <c r="A70" s="268" t="s">
        <v>183</v>
      </c>
      <c r="B70" s="268"/>
      <c r="C70" s="268"/>
      <c r="D70" s="268"/>
      <c r="E70" s="268"/>
      <c r="F70" s="268"/>
      <c r="G70" s="16">
        <v>187</v>
      </c>
      <c r="H70" s="58">
        <v>0</v>
      </c>
      <c r="I70" s="58">
        <v>0</v>
      </c>
    </row>
    <row r="71" spans="1:9" x14ac:dyDescent="0.25">
      <c r="A71" s="268" t="s">
        <v>184</v>
      </c>
      <c r="B71" s="268"/>
      <c r="C71" s="268"/>
      <c r="D71" s="268"/>
      <c r="E71" s="268"/>
      <c r="F71" s="268"/>
      <c r="G71" s="16">
        <v>188</v>
      </c>
      <c r="H71" s="58">
        <v>0</v>
      </c>
      <c r="I71" s="58">
        <v>0</v>
      </c>
    </row>
    <row r="72" spans="1:9" x14ac:dyDescent="0.25">
      <c r="A72" s="251" t="s">
        <v>185</v>
      </c>
      <c r="B72" s="251"/>
      <c r="C72" s="251"/>
      <c r="D72" s="251"/>
      <c r="E72" s="251"/>
      <c r="F72" s="251"/>
      <c r="G72" s="16">
        <v>189</v>
      </c>
      <c r="H72" s="58">
        <v>0</v>
      </c>
      <c r="I72" s="58">
        <v>0</v>
      </c>
    </row>
    <row r="73" spans="1:9" x14ac:dyDescent="0.25">
      <c r="A73" s="267" t="s">
        <v>186</v>
      </c>
      <c r="B73" s="267"/>
      <c r="C73" s="267"/>
      <c r="D73" s="267"/>
      <c r="E73" s="267"/>
      <c r="F73" s="267"/>
      <c r="G73" s="17">
        <v>190</v>
      </c>
      <c r="H73" s="117">
        <v>0</v>
      </c>
      <c r="I73" s="117">
        <v>0</v>
      </c>
    </row>
    <row r="74" spans="1:9" x14ac:dyDescent="0.25">
      <c r="A74" s="273" t="s">
        <v>187</v>
      </c>
      <c r="B74" s="273"/>
      <c r="C74" s="273"/>
      <c r="D74" s="273"/>
      <c r="E74" s="273"/>
      <c r="F74" s="273"/>
      <c r="G74" s="18">
        <v>191</v>
      </c>
      <c r="H74" s="118">
        <v>0</v>
      </c>
      <c r="I74" s="118">
        <v>0</v>
      </c>
    </row>
    <row r="75" spans="1:9" x14ac:dyDescent="0.25">
      <c r="A75" s="259" t="s">
        <v>188</v>
      </c>
      <c r="B75" s="259"/>
      <c r="C75" s="259"/>
      <c r="D75" s="259"/>
      <c r="E75" s="259"/>
      <c r="F75" s="259"/>
      <c r="G75" s="269"/>
      <c r="H75" s="269"/>
      <c r="I75" s="269"/>
    </row>
    <row r="76" spans="1:9" x14ac:dyDescent="0.25">
      <c r="A76" s="219" t="s">
        <v>189</v>
      </c>
      <c r="B76" s="219"/>
      <c r="C76" s="219"/>
      <c r="D76" s="219"/>
      <c r="E76" s="219"/>
      <c r="F76" s="219"/>
      <c r="G76" s="17">
        <v>192</v>
      </c>
      <c r="H76" s="117">
        <v>0</v>
      </c>
      <c r="I76" s="117">
        <v>0</v>
      </c>
    </row>
    <row r="77" spans="1:9" x14ac:dyDescent="0.25">
      <c r="A77" s="283" t="s">
        <v>190</v>
      </c>
      <c r="B77" s="283"/>
      <c r="C77" s="283"/>
      <c r="D77" s="283"/>
      <c r="E77" s="283"/>
      <c r="F77" s="283"/>
      <c r="G77" s="22">
        <v>193</v>
      </c>
      <c r="H77" s="65">
        <v>0</v>
      </c>
      <c r="I77" s="65">
        <v>0</v>
      </c>
    </row>
    <row r="78" spans="1:9" x14ac:dyDescent="0.25">
      <c r="A78" s="283" t="s">
        <v>191</v>
      </c>
      <c r="B78" s="283"/>
      <c r="C78" s="283"/>
      <c r="D78" s="283"/>
      <c r="E78" s="283"/>
      <c r="F78" s="283"/>
      <c r="G78" s="22">
        <v>194</v>
      </c>
      <c r="H78" s="65">
        <v>0</v>
      </c>
      <c r="I78" s="65">
        <v>0</v>
      </c>
    </row>
    <row r="79" spans="1:9" x14ac:dyDescent="0.25">
      <c r="A79" s="219" t="s">
        <v>192</v>
      </c>
      <c r="B79" s="219"/>
      <c r="C79" s="219"/>
      <c r="D79" s="219"/>
      <c r="E79" s="219"/>
      <c r="F79" s="219"/>
      <c r="G79" s="17">
        <v>195</v>
      </c>
      <c r="H79" s="117">
        <v>0</v>
      </c>
      <c r="I79" s="117">
        <v>0</v>
      </c>
    </row>
    <row r="80" spans="1:9" x14ac:dyDescent="0.25">
      <c r="A80" s="219" t="s">
        <v>193</v>
      </c>
      <c r="B80" s="219"/>
      <c r="C80" s="219"/>
      <c r="D80" s="219"/>
      <c r="E80" s="219"/>
      <c r="F80" s="219"/>
      <c r="G80" s="17">
        <v>196</v>
      </c>
      <c r="H80" s="117">
        <v>0</v>
      </c>
      <c r="I80" s="117">
        <v>0</v>
      </c>
    </row>
    <row r="81" spans="1:9" x14ac:dyDescent="0.25">
      <c r="A81" s="267" t="s">
        <v>194</v>
      </c>
      <c r="B81" s="267"/>
      <c r="C81" s="267"/>
      <c r="D81" s="267"/>
      <c r="E81" s="267"/>
      <c r="F81" s="267"/>
      <c r="G81" s="17">
        <v>197</v>
      </c>
      <c r="H81" s="117">
        <v>0</v>
      </c>
      <c r="I81" s="117">
        <v>0</v>
      </c>
    </row>
    <row r="82" spans="1:9" x14ac:dyDescent="0.25">
      <c r="A82" s="273" t="s">
        <v>195</v>
      </c>
      <c r="B82" s="273"/>
      <c r="C82" s="273"/>
      <c r="D82" s="273"/>
      <c r="E82" s="273"/>
      <c r="F82" s="273"/>
      <c r="G82" s="18">
        <v>198</v>
      </c>
      <c r="H82" s="118">
        <v>0</v>
      </c>
      <c r="I82" s="118">
        <v>0</v>
      </c>
    </row>
    <row r="83" spans="1:9" x14ac:dyDescent="0.25">
      <c r="A83" s="259" t="s">
        <v>124</v>
      </c>
      <c r="B83" s="259"/>
      <c r="C83" s="259"/>
      <c r="D83" s="259"/>
      <c r="E83" s="259"/>
      <c r="F83" s="259"/>
      <c r="G83" s="269"/>
      <c r="H83" s="269"/>
      <c r="I83" s="269"/>
    </row>
    <row r="84" spans="1:9" x14ac:dyDescent="0.25">
      <c r="A84" s="270" t="s">
        <v>196</v>
      </c>
      <c r="B84" s="270"/>
      <c r="C84" s="270"/>
      <c r="D84" s="270"/>
      <c r="E84" s="270"/>
      <c r="F84" s="270"/>
      <c r="G84" s="17">
        <v>199</v>
      </c>
      <c r="H84" s="53">
        <f>H85+H86</f>
        <v>0</v>
      </c>
      <c r="I84" s="53">
        <f>I85+I86</f>
        <v>0</v>
      </c>
    </row>
    <row r="85" spans="1:9" x14ac:dyDescent="0.25">
      <c r="A85" s="271" t="s">
        <v>197</v>
      </c>
      <c r="B85" s="271"/>
      <c r="C85" s="271"/>
      <c r="D85" s="271"/>
      <c r="E85" s="271"/>
      <c r="F85" s="271"/>
      <c r="G85" s="16">
        <v>200</v>
      </c>
      <c r="H85" s="52">
        <v>0</v>
      </c>
      <c r="I85" s="52">
        <v>0</v>
      </c>
    </row>
    <row r="86" spans="1:9" x14ac:dyDescent="0.25">
      <c r="A86" s="272" t="s">
        <v>198</v>
      </c>
      <c r="B86" s="272"/>
      <c r="C86" s="272"/>
      <c r="D86" s="272"/>
      <c r="E86" s="272"/>
      <c r="F86" s="272"/>
      <c r="G86" s="19">
        <v>201</v>
      </c>
      <c r="H86" s="66">
        <v>0</v>
      </c>
      <c r="I86" s="66">
        <v>0</v>
      </c>
    </row>
    <row r="87" spans="1:9" x14ac:dyDescent="0.25">
      <c r="A87" s="280" t="s">
        <v>126</v>
      </c>
      <c r="B87" s="280"/>
      <c r="C87" s="280"/>
      <c r="D87" s="280"/>
      <c r="E87" s="280"/>
      <c r="F87" s="280"/>
      <c r="G87" s="281"/>
      <c r="H87" s="281"/>
      <c r="I87" s="281"/>
    </row>
    <row r="88" spans="1:9" x14ac:dyDescent="0.25">
      <c r="A88" s="282" t="s">
        <v>199</v>
      </c>
      <c r="B88" s="282"/>
      <c r="C88" s="282"/>
      <c r="D88" s="282"/>
      <c r="E88" s="282"/>
      <c r="F88" s="282"/>
      <c r="G88" s="16">
        <v>202</v>
      </c>
      <c r="H88" s="52">
        <v>0</v>
      </c>
      <c r="I88" s="52">
        <v>0</v>
      </c>
    </row>
    <row r="89" spans="1:9" ht="24.65" customHeight="1" x14ac:dyDescent="0.25">
      <c r="A89" s="278" t="s">
        <v>200</v>
      </c>
      <c r="B89" s="278"/>
      <c r="C89" s="278"/>
      <c r="D89" s="278"/>
      <c r="E89" s="278"/>
      <c r="F89" s="278"/>
      <c r="G89" s="17">
        <v>203</v>
      </c>
      <c r="H89" s="53">
        <f>SUM(H90:H97)</f>
        <v>0</v>
      </c>
      <c r="I89" s="53">
        <f>SUM(I90:I97)</f>
        <v>0</v>
      </c>
    </row>
    <row r="90" spans="1:9" x14ac:dyDescent="0.25">
      <c r="A90" s="268" t="s">
        <v>201</v>
      </c>
      <c r="B90" s="268"/>
      <c r="C90" s="268"/>
      <c r="D90" s="268"/>
      <c r="E90" s="268"/>
      <c r="F90" s="268"/>
      <c r="G90" s="16">
        <v>204</v>
      </c>
      <c r="H90" s="52">
        <v>0</v>
      </c>
      <c r="I90" s="52">
        <v>0</v>
      </c>
    </row>
    <row r="91" spans="1:9" ht="21.65" customHeight="1" x14ac:dyDescent="0.25">
      <c r="A91" s="268" t="s">
        <v>202</v>
      </c>
      <c r="B91" s="268"/>
      <c r="C91" s="268"/>
      <c r="D91" s="268"/>
      <c r="E91" s="268"/>
      <c r="F91" s="268"/>
      <c r="G91" s="16">
        <v>205</v>
      </c>
      <c r="H91" s="52">
        <v>0</v>
      </c>
      <c r="I91" s="52">
        <v>0</v>
      </c>
    </row>
    <row r="92" spans="1:9" ht="21.65" customHeight="1" x14ac:dyDescent="0.25">
      <c r="A92" s="268" t="s">
        <v>203</v>
      </c>
      <c r="B92" s="268"/>
      <c r="C92" s="268"/>
      <c r="D92" s="268"/>
      <c r="E92" s="268"/>
      <c r="F92" s="268"/>
      <c r="G92" s="16">
        <v>206</v>
      </c>
      <c r="H92" s="52">
        <v>0</v>
      </c>
      <c r="I92" s="52">
        <v>0</v>
      </c>
    </row>
    <row r="93" spans="1:9" x14ac:dyDescent="0.25">
      <c r="A93" s="268" t="s">
        <v>204</v>
      </c>
      <c r="B93" s="268"/>
      <c r="C93" s="268"/>
      <c r="D93" s="268"/>
      <c r="E93" s="268"/>
      <c r="F93" s="268"/>
      <c r="G93" s="16">
        <v>207</v>
      </c>
      <c r="H93" s="52">
        <v>0</v>
      </c>
      <c r="I93" s="52">
        <v>0</v>
      </c>
    </row>
    <row r="94" spans="1:9" x14ac:dyDescent="0.25">
      <c r="A94" s="268" t="s">
        <v>205</v>
      </c>
      <c r="B94" s="268"/>
      <c r="C94" s="268"/>
      <c r="D94" s="268"/>
      <c r="E94" s="268"/>
      <c r="F94" s="268"/>
      <c r="G94" s="16">
        <v>208</v>
      </c>
      <c r="H94" s="52">
        <v>0</v>
      </c>
      <c r="I94" s="52">
        <v>0</v>
      </c>
    </row>
    <row r="95" spans="1:9" ht="20.399999999999999" customHeight="1" x14ac:dyDescent="0.25">
      <c r="A95" s="268" t="s">
        <v>206</v>
      </c>
      <c r="B95" s="268"/>
      <c r="C95" s="268"/>
      <c r="D95" s="268"/>
      <c r="E95" s="268"/>
      <c r="F95" s="268"/>
      <c r="G95" s="16">
        <v>209</v>
      </c>
      <c r="H95" s="52">
        <v>0</v>
      </c>
      <c r="I95" s="52">
        <v>0</v>
      </c>
    </row>
    <row r="96" spans="1:9" x14ac:dyDescent="0.25">
      <c r="A96" s="268" t="s">
        <v>207</v>
      </c>
      <c r="B96" s="268"/>
      <c r="C96" s="268"/>
      <c r="D96" s="268"/>
      <c r="E96" s="268"/>
      <c r="F96" s="268"/>
      <c r="G96" s="16">
        <v>210</v>
      </c>
      <c r="H96" s="52">
        <v>0</v>
      </c>
      <c r="I96" s="52">
        <v>0</v>
      </c>
    </row>
    <row r="97" spans="1:9" x14ac:dyDescent="0.25">
      <c r="A97" s="268" t="s">
        <v>208</v>
      </c>
      <c r="B97" s="268"/>
      <c r="C97" s="268"/>
      <c r="D97" s="268"/>
      <c r="E97" s="268"/>
      <c r="F97" s="268"/>
      <c r="G97" s="16">
        <v>211</v>
      </c>
      <c r="H97" s="52">
        <v>0</v>
      </c>
      <c r="I97" s="52">
        <v>0</v>
      </c>
    </row>
    <row r="98" spans="1:9" x14ac:dyDescent="0.25">
      <c r="A98" s="282" t="s">
        <v>127</v>
      </c>
      <c r="B98" s="282"/>
      <c r="C98" s="282"/>
      <c r="D98" s="282"/>
      <c r="E98" s="282"/>
      <c r="F98" s="282"/>
      <c r="G98" s="16">
        <v>212</v>
      </c>
      <c r="H98" s="52">
        <v>0</v>
      </c>
      <c r="I98" s="52">
        <v>0</v>
      </c>
    </row>
    <row r="99" spans="1:9" ht="27.65" customHeight="1" x14ac:dyDescent="0.25">
      <c r="A99" s="278" t="s">
        <v>209</v>
      </c>
      <c r="B99" s="278"/>
      <c r="C99" s="278"/>
      <c r="D99" s="278"/>
      <c r="E99" s="278"/>
      <c r="F99" s="278"/>
      <c r="G99" s="17">
        <v>213</v>
      </c>
      <c r="H99" s="53">
        <f>H89-H98</f>
        <v>0</v>
      </c>
      <c r="I99" s="53">
        <f>I89-I98</f>
        <v>0</v>
      </c>
    </row>
    <row r="100" spans="1:9" x14ac:dyDescent="0.25">
      <c r="A100" s="279" t="s">
        <v>210</v>
      </c>
      <c r="B100" s="279"/>
      <c r="C100" s="279"/>
      <c r="D100" s="279"/>
      <c r="E100" s="279"/>
      <c r="F100" s="279"/>
      <c r="G100" s="18">
        <v>214</v>
      </c>
      <c r="H100" s="54">
        <f>H88+H99</f>
        <v>0</v>
      </c>
      <c r="I100" s="54">
        <f>I88+I99</f>
        <v>0</v>
      </c>
    </row>
    <row r="101" spans="1:9" x14ac:dyDescent="0.25">
      <c r="A101" s="259" t="s">
        <v>211</v>
      </c>
      <c r="B101" s="259"/>
      <c r="C101" s="259"/>
      <c r="D101" s="259"/>
      <c r="E101" s="259"/>
      <c r="F101" s="259"/>
      <c r="G101" s="269"/>
      <c r="H101" s="269"/>
      <c r="I101" s="269"/>
    </row>
    <row r="102" spans="1:9" x14ac:dyDescent="0.25">
      <c r="A102" s="270" t="s">
        <v>212</v>
      </c>
      <c r="B102" s="270"/>
      <c r="C102" s="270"/>
      <c r="D102" s="270"/>
      <c r="E102" s="270"/>
      <c r="F102" s="270"/>
      <c r="G102" s="17">
        <v>215</v>
      </c>
      <c r="H102" s="53">
        <f>H103+H104</f>
        <v>0</v>
      </c>
      <c r="I102" s="53">
        <f>I103+I104</f>
        <v>0</v>
      </c>
    </row>
    <row r="103" spans="1:9" x14ac:dyDescent="0.25">
      <c r="A103" s="271" t="s">
        <v>125</v>
      </c>
      <c r="B103" s="271"/>
      <c r="C103" s="271"/>
      <c r="D103" s="271"/>
      <c r="E103" s="271"/>
      <c r="F103" s="271"/>
      <c r="G103" s="16">
        <v>216</v>
      </c>
      <c r="H103" s="52">
        <v>0</v>
      </c>
      <c r="I103" s="52">
        <v>0</v>
      </c>
    </row>
    <row r="104" spans="1:9" x14ac:dyDescent="0.25">
      <c r="A104" s="272" t="s">
        <v>213</v>
      </c>
      <c r="B104" s="272"/>
      <c r="C104" s="272"/>
      <c r="D104" s="272"/>
      <c r="E104" s="272"/>
      <c r="F104" s="272"/>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08984375" defaultRowHeight="12.5" x14ac:dyDescent="0.25"/>
  <cols>
    <col min="1" max="6" width="9.08984375" style="11"/>
    <col min="7" max="7" width="9.08984375" style="23"/>
    <col min="8" max="9" width="16.1796875" style="55" customWidth="1"/>
    <col min="10" max="16384" width="9.08984375" style="11"/>
  </cols>
  <sheetData>
    <row r="1" spans="1:9" x14ac:dyDescent="0.25">
      <c r="A1" s="265" t="s">
        <v>214</v>
      </c>
      <c r="B1" s="284"/>
      <c r="C1" s="284"/>
      <c r="D1" s="284"/>
      <c r="E1" s="284"/>
      <c r="F1" s="284"/>
      <c r="G1" s="284"/>
      <c r="H1" s="284"/>
      <c r="I1" s="284"/>
    </row>
    <row r="2" spans="1:9" x14ac:dyDescent="0.25">
      <c r="A2" s="264" t="s">
        <v>448</v>
      </c>
      <c r="B2" s="230"/>
      <c r="C2" s="230"/>
      <c r="D2" s="230"/>
      <c r="E2" s="230"/>
      <c r="F2" s="230"/>
      <c r="G2" s="230"/>
      <c r="H2" s="230"/>
      <c r="I2" s="230"/>
    </row>
    <row r="3" spans="1:9" x14ac:dyDescent="0.25">
      <c r="A3" s="292" t="s">
        <v>361</v>
      </c>
      <c r="B3" s="293"/>
      <c r="C3" s="293"/>
      <c r="D3" s="293"/>
      <c r="E3" s="293"/>
      <c r="F3" s="293"/>
      <c r="G3" s="293"/>
      <c r="H3" s="293"/>
      <c r="I3" s="293"/>
    </row>
    <row r="4" spans="1:9" x14ac:dyDescent="0.25">
      <c r="A4" s="288" t="s">
        <v>447</v>
      </c>
      <c r="B4" s="234"/>
      <c r="C4" s="234"/>
      <c r="D4" s="234"/>
      <c r="E4" s="234"/>
      <c r="F4" s="234"/>
      <c r="G4" s="234"/>
      <c r="H4" s="234"/>
      <c r="I4" s="235"/>
    </row>
    <row r="5" spans="1:9" ht="21.5" thickBot="1" x14ac:dyDescent="0.3">
      <c r="A5" s="300" t="s">
        <v>2</v>
      </c>
      <c r="B5" s="301"/>
      <c r="C5" s="301"/>
      <c r="D5" s="301"/>
      <c r="E5" s="301"/>
      <c r="F5" s="302"/>
      <c r="G5" s="13" t="s">
        <v>115</v>
      </c>
      <c r="H5" s="46" t="s">
        <v>377</v>
      </c>
      <c r="I5" s="46" t="s">
        <v>353</v>
      </c>
    </row>
    <row r="6" spans="1:9" x14ac:dyDescent="0.25">
      <c r="A6" s="303">
        <v>1</v>
      </c>
      <c r="B6" s="304"/>
      <c r="C6" s="304"/>
      <c r="D6" s="304"/>
      <c r="E6" s="304"/>
      <c r="F6" s="305"/>
      <c r="G6" s="20">
        <v>2</v>
      </c>
      <c r="H6" s="20" t="s">
        <v>215</v>
      </c>
      <c r="I6" s="20" t="s">
        <v>216</v>
      </c>
    </row>
    <row r="7" spans="1:9" x14ac:dyDescent="0.25">
      <c r="A7" s="306" t="s">
        <v>217</v>
      </c>
      <c r="B7" s="307"/>
      <c r="C7" s="307"/>
      <c r="D7" s="307"/>
      <c r="E7" s="307"/>
      <c r="F7" s="307"/>
      <c r="G7" s="307"/>
      <c r="H7" s="307"/>
      <c r="I7" s="308"/>
    </row>
    <row r="8" spans="1:9" ht="12.75" customHeight="1" x14ac:dyDescent="0.25">
      <c r="A8" s="309" t="s">
        <v>218</v>
      </c>
      <c r="B8" s="310"/>
      <c r="C8" s="310"/>
      <c r="D8" s="310"/>
      <c r="E8" s="310"/>
      <c r="F8" s="311"/>
      <c r="G8" s="21">
        <v>1</v>
      </c>
      <c r="H8" s="47">
        <v>117940785</v>
      </c>
      <c r="I8" s="47">
        <v>100372277</v>
      </c>
    </row>
    <row r="9" spans="1:9" ht="12.75" customHeight="1" x14ac:dyDescent="0.25">
      <c r="A9" s="297" t="s">
        <v>219</v>
      </c>
      <c r="B9" s="298"/>
      <c r="C9" s="298"/>
      <c r="D9" s="298"/>
      <c r="E9" s="298"/>
      <c r="F9" s="299"/>
      <c r="G9" s="17">
        <v>2</v>
      </c>
      <c r="H9" s="48">
        <f>H10+H11+H12+H13+H14+H15+H16+H17</f>
        <v>67506132</v>
      </c>
      <c r="I9" s="48">
        <f>I10+I11+I12+I13+I14+I15+I16+I17</f>
        <v>62382945</v>
      </c>
    </row>
    <row r="10" spans="1:9" ht="12.75" customHeight="1" x14ac:dyDescent="0.25">
      <c r="A10" s="289" t="s">
        <v>220</v>
      </c>
      <c r="B10" s="290"/>
      <c r="C10" s="290"/>
      <c r="D10" s="290"/>
      <c r="E10" s="290"/>
      <c r="F10" s="291"/>
      <c r="G10" s="22">
        <v>3</v>
      </c>
      <c r="H10" s="49">
        <v>29707927</v>
      </c>
      <c r="I10" s="49">
        <v>41590323</v>
      </c>
    </row>
    <row r="11" spans="1:9" ht="31.25" customHeight="1" x14ac:dyDescent="0.25">
      <c r="A11" s="289" t="s">
        <v>385</v>
      </c>
      <c r="B11" s="290"/>
      <c r="C11" s="290"/>
      <c r="D11" s="290"/>
      <c r="E11" s="290"/>
      <c r="F11" s="291"/>
      <c r="G11" s="22">
        <v>4</v>
      </c>
      <c r="H11" s="49">
        <v>-57624</v>
      </c>
      <c r="I11" s="49">
        <v>-2321811</v>
      </c>
    </row>
    <row r="12" spans="1:9" ht="28.25" customHeight="1" x14ac:dyDescent="0.25">
      <c r="A12" s="289" t="s">
        <v>386</v>
      </c>
      <c r="B12" s="290"/>
      <c r="C12" s="290"/>
      <c r="D12" s="290"/>
      <c r="E12" s="290"/>
      <c r="F12" s="291"/>
      <c r="G12" s="22">
        <v>5</v>
      </c>
      <c r="H12" s="49">
        <v>120931</v>
      </c>
      <c r="I12" s="49">
        <v>-497069</v>
      </c>
    </row>
    <row r="13" spans="1:9" ht="12.75" customHeight="1" x14ac:dyDescent="0.25">
      <c r="A13" s="289" t="s">
        <v>221</v>
      </c>
      <c r="B13" s="290"/>
      <c r="C13" s="290"/>
      <c r="D13" s="290"/>
      <c r="E13" s="290"/>
      <c r="F13" s="291"/>
      <c r="G13" s="22">
        <v>6</v>
      </c>
      <c r="H13" s="49">
        <v>-1487144</v>
      </c>
      <c r="I13" s="49">
        <v>-5831467</v>
      </c>
    </row>
    <row r="14" spans="1:9" ht="12.75" customHeight="1" x14ac:dyDescent="0.25">
      <c r="A14" s="289" t="s">
        <v>222</v>
      </c>
      <c r="B14" s="290"/>
      <c r="C14" s="290"/>
      <c r="D14" s="290"/>
      <c r="E14" s="290"/>
      <c r="F14" s="291"/>
      <c r="G14" s="22">
        <v>7</v>
      </c>
      <c r="H14" s="49">
        <v>52616</v>
      </c>
      <c r="I14" s="49">
        <v>669175</v>
      </c>
    </row>
    <row r="15" spans="1:9" ht="12.75" customHeight="1" x14ac:dyDescent="0.25">
      <c r="A15" s="289" t="s">
        <v>223</v>
      </c>
      <c r="B15" s="290"/>
      <c r="C15" s="290"/>
      <c r="D15" s="290"/>
      <c r="E15" s="290"/>
      <c r="F15" s="291"/>
      <c r="G15" s="22">
        <v>8</v>
      </c>
      <c r="H15" s="49">
        <v>39111126</v>
      </c>
      <c r="I15" s="49">
        <v>30493778</v>
      </c>
    </row>
    <row r="16" spans="1:9" ht="12.75" customHeight="1" x14ac:dyDescent="0.25">
      <c r="A16" s="289" t="s">
        <v>224</v>
      </c>
      <c r="B16" s="290"/>
      <c r="C16" s="290"/>
      <c r="D16" s="290"/>
      <c r="E16" s="290"/>
      <c r="F16" s="291"/>
      <c r="G16" s="22">
        <v>9</v>
      </c>
      <c r="H16" s="49">
        <v>-6799610</v>
      </c>
      <c r="I16" s="49">
        <v>-5596692</v>
      </c>
    </row>
    <row r="17" spans="1:9" ht="27.65" customHeight="1" x14ac:dyDescent="0.25">
      <c r="A17" s="289" t="s">
        <v>225</v>
      </c>
      <c r="B17" s="290"/>
      <c r="C17" s="290"/>
      <c r="D17" s="290"/>
      <c r="E17" s="290"/>
      <c r="F17" s="291"/>
      <c r="G17" s="22">
        <v>10</v>
      </c>
      <c r="H17" s="49">
        <v>6857910</v>
      </c>
      <c r="I17" s="49">
        <v>3876708</v>
      </c>
    </row>
    <row r="18" spans="1:9" ht="29.4" customHeight="1" x14ac:dyDescent="0.25">
      <c r="A18" s="294" t="s">
        <v>388</v>
      </c>
      <c r="B18" s="295"/>
      <c r="C18" s="295"/>
      <c r="D18" s="295"/>
      <c r="E18" s="295"/>
      <c r="F18" s="296"/>
      <c r="G18" s="17">
        <v>11</v>
      </c>
      <c r="H18" s="48">
        <f>H8+H9</f>
        <v>185446917</v>
      </c>
      <c r="I18" s="48">
        <f>I8+I9</f>
        <v>162755222</v>
      </c>
    </row>
    <row r="19" spans="1:9" ht="12.75" customHeight="1" x14ac:dyDescent="0.25">
      <c r="A19" s="297" t="s">
        <v>226</v>
      </c>
      <c r="B19" s="298"/>
      <c r="C19" s="298"/>
      <c r="D19" s="298"/>
      <c r="E19" s="298"/>
      <c r="F19" s="299"/>
      <c r="G19" s="17">
        <v>12</v>
      </c>
      <c r="H19" s="48">
        <f>H20+H21+H22+H23</f>
        <v>-102651742</v>
      </c>
      <c r="I19" s="48">
        <f>I20+I21+I22+I23</f>
        <v>-118159510</v>
      </c>
    </row>
    <row r="20" spans="1:9" ht="12.75" customHeight="1" x14ac:dyDescent="0.25">
      <c r="A20" s="289" t="s">
        <v>227</v>
      </c>
      <c r="B20" s="290"/>
      <c r="C20" s="290"/>
      <c r="D20" s="290"/>
      <c r="E20" s="290"/>
      <c r="F20" s="291"/>
      <c r="G20" s="22">
        <v>13</v>
      </c>
      <c r="H20" s="49">
        <v>-101960025</v>
      </c>
      <c r="I20" s="49">
        <v>-3244767</v>
      </c>
    </row>
    <row r="21" spans="1:9" ht="12.75" customHeight="1" x14ac:dyDescent="0.25">
      <c r="A21" s="289" t="s">
        <v>228</v>
      </c>
      <c r="B21" s="290"/>
      <c r="C21" s="290"/>
      <c r="D21" s="290"/>
      <c r="E21" s="290"/>
      <c r="F21" s="291"/>
      <c r="G21" s="22">
        <v>14</v>
      </c>
      <c r="H21" s="49">
        <v>90680314</v>
      </c>
      <c r="I21" s="49">
        <v>-53090036</v>
      </c>
    </row>
    <row r="22" spans="1:9" ht="12.75" customHeight="1" x14ac:dyDescent="0.25">
      <c r="A22" s="289" t="s">
        <v>229</v>
      </c>
      <c r="B22" s="290"/>
      <c r="C22" s="290"/>
      <c r="D22" s="290"/>
      <c r="E22" s="290"/>
      <c r="F22" s="291"/>
      <c r="G22" s="22">
        <v>15</v>
      </c>
      <c r="H22" s="49">
        <v>-91372031</v>
      </c>
      <c r="I22" s="49">
        <v>-61824707</v>
      </c>
    </row>
    <row r="23" spans="1:9" ht="12.75" customHeight="1" x14ac:dyDescent="0.25">
      <c r="A23" s="289" t="s">
        <v>230</v>
      </c>
      <c r="B23" s="290"/>
      <c r="C23" s="290"/>
      <c r="D23" s="290"/>
      <c r="E23" s="290"/>
      <c r="F23" s="291"/>
      <c r="G23" s="22">
        <v>16</v>
      </c>
      <c r="H23" s="49">
        <v>0</v>
      </c>
      <c r="I23" s="49">
        <v>0</v>
      </c>
    </row>
    <row r="24" spans="1:9" ht="12.75" customHeight="1" x14ac:dyDescent="0.25">
      <c r="A24" s="294" t="s">
        <v>231</v>
      </c>
      <c r="B24" s="295"/>
      <c r="C24" s="295"/>
      <c r="D24" s="295"/>
      <c r="E24" s="295"/>
      <c r="F24" s="296"/>
      <c r="G24" s="17">
        <v>17</v>
      </c>
      <c r="H24" s="48">
        <f>H18+H19</f>
        <v>82795175</v>
      </c>
      <c r="I24" s="48">
        <f>I18+I19</f>
        <v>44595712</v>
      </c>
    </row>
    <row r="25" spans="1:9" ht="12.75" customHeight="1" x14ac:dyDescent="0.25">
      <c r="A25" s="285" t="s">
        <v>232</v>
      </c>
      <c r="B25" s="286"/>
      <c r="C25" s="286"/>
      <c r="D25" s="286"/>
      <c r="E25" s="286"/>
      <c r="F25" s="287"/>
      <c r="G25" s="22">
        <v>18</v>
      </c>
      <c r="H25" s="49">
        <v>-52616</v>
      </c>
      <c r="I25" s="49">
        <v>-655519</v>
      </c>
    </row>
    <row r="26" spans="1:9" ht="12.75" customHeight="1" x14ac:dyDescent="0.25">
      <c r="A26" s="285" t="s">
        <v>233</v>
      </c>
      <c r="B26" s="286"/>
      <c r="C26" s="286"/>
      <c r="D26" s="286"/>
      <c r="E26" s="286"/>
      <c r="F26" s="287"/>
      <c r="G26" s="22">
        <v>19</v>
      </c>
      <c r="H26" s="49">
        <v>-1333260</v>
      </c>
      <c r="I26" s="49">
        <v>-3968121</v>
      </c>
    </row>
    <row r="27" spans="1:9" ht="29" customHeight="1" x14ac:dyDescent="0.25">
      <c r="A27" s="312" t="s">
        <v>234</v>
      </c>
      <c r="B27" s="313"/>
      <c r="C27" s="313"/>
      <c r="D27" s="313"/>
      <c r="E27" s="313"/>
      <c r="F27" s="314"/>
      <c r="G27" s="18">
        <v>20</v>
      </c>
      <c r="H27" s="50">
        <f>H24+H25+H26</f>
        <v>81409299</v>
      </c>
      <c r="I27" s="50">
        <f>I24+I25+I26</f>
        <v>39972072</v>
      </c>
    </row>
    <row r="28" spans="1:9" x14ac:dyDescent="0.25">
      <c r="A28" s="306" t="s">
        <v>235</v>
      </c>
      <c r="B28" s="307"/>
      <c r="C28" s="307"/>
      <c r="D28" s="307"/>
      <c r="E28" s="307"/>
      <c r="F28" s="307"/>
      <c r="G28" s="307"/>
      <c r="H28" s="307"/>
      <c r="I28" s="308"/>
    </row>
    <row r="29" spans="1:9" ht="23.4" customHeight="1" x14ac:dyDescent="0.25">
      <c r="A29" s="309" t="s">
        <v>236</v>
      </c>
      <c r="B29" s="310"/>
      <c r="C29" s="310"/>
      <c r="D29" s="310"/>
      <c r="E29" s="310"/>
      <c r="F29" s="311"/>
      <c r="G29" s="21">
        <v>21</v>
      </c>
      <c r="H29" s="51">
        <v>133168</v>
      </c>
      <c r="I29" s="51">
        <v>2360356</v>
      </c>
    </row>
    <row r="30" spans="1:9" ht="12.75" customHeight="1" x14ac:dyDescent="0.25">
      <c r="A30" s="285" t="s">
        <v>237</v>
      </c>
      <c r="B30" s="286"/>
      <c r="C30" s="286"/>
      <c r="D30" s="286"/>
      <c r="E30" s="286"/>
      <c r="F30" s="287"/>
      <c r="G30" s="22">
        <v>22</v>
      </c>
      <c r="H30" s="52">
        <v>35909073</v>
      </c>
      <c r="I30" s="52">
        <v>10955477</v>
      </c>
    </row>
    <row r="31" spans="1:9" ht="12.75" customHeight="1" x14ac:dyDescent="0.25">
      <c r="A31" s="285" t="s">
        <v>238</v>
      </c>
      <c r="B31" s="286"/>
      <c r="C31" s="286"/>
      <c r="D31" s="286"/>
      <c r="E31" s="286"/>
      <c r="F31" s="287"/>
      <c r="G31" s="22">
        <v>23</v>
      </c>
      <c r="H31" s="52">
        <v>2207369</v>
      </c>
      <c r="I31" s="52">
        <v>1733650</v>
      </c>
    </row>
    <row r="32" spans="1:9" ht="12.75" customHeight="1" x14ac:dyDescent="0.25">
      <c r="A32" s="285" t="s">
        <v>239</v>
      </c>
      <c r="B32" s="286"/>
      <c r="C32" s="286"/>
      <c r="D32" s="286"/>
      <c r="E32" s="286"/>
      <c r="F32" s="287"/>
      <c r="G32" s="22">
        <v>24</v>
      </c>
      <c r="H32" s="52">
        <v>70243</v>
      </c>
      <c r="I32" s="52">
        <v>69720</v>
      </c>
    </row>
    <row r="33" spans="1:9" ht="12.75" customHeight="1" x14ac:dyDescent="0.25">
      <c r="A33" s="285" t="s">
        <v>240</v>
      </c>
      <c r="B33" s="286"/>
      <c r="C33" s="286"/>
      <c r="D33" s="286"/>
      <c r="E33" s="286"/>
      <c r="F33" s="287"/>
      <c r="G33" s="22">
        <v>25</v>
      </c>
      <c r="H33" s="52">
        <v>0</v>
      </c>
      <c r="I33" s="52">
        <v>1354480</v>
      </c>
    </row>
    <row r="34" spans="1:9" ht="12.75" customHeight="1" x14ac:dyDescent="0.25">
      <c r="A34" s="285" t="s">
        <v>241</v>
      </c>
      <c r="B34" s="286"/>
      <c r="C34" s="286"/>
      <c r="D34" s="286"/>
      <c r="E34" s="286"/>
      <c r="F34" s="287"/>
      <c r="G34" s="22">
        <v>26</v>
      </c>
      <c r="H34" s="52">
        <v>40000</v>
      </c>
      <c r="I34" s="52">
        <v>0</v>
      </c>
    </row>
    <row r="35" spans="1:9" ht="27.65" customHeight="1" x14ac:dyDescent="0.25">
      <c r="A35" s="294" t="s">
        <v>242</v>
      </c>
      <c r="B35" s="295"/>
      <c r="C35" s="295"/>
      <c r="D35" s="295"/>
      <c r="E35" s="295"/>
      <c r="F35" s="296"/>
      <c r="G35" s="17">
        <v>27</v>
      </c>
      <c r="H35" s="53">
        <f>H29+H30+H31+H32+H33+H34</f>
        <v>38359853</v>
      </c>
      <c r="I35" s="53">
        <f>I29+I30+I31+I32+I33+I34</f>
        <v>16473683</v>
      </c>
    </row>
    <row r="36" spans="1:9" ht="26.4" customHeight="1" x14ac:dyDescent="0.25">
      <c r="A36" s="285" t="s">
        <v>243</v>
      </c>
      <c r="B36" s="286"/>
      <c r="C36" s="286"/>
      <c r="D36" s="286"/>
      <c r="E36" s="286"/>
      <c r="F36" s="287"/>
      <c r="G36" s="22">
        <v>28</v>
      </c>
      <c r="H36" s="52">
        <v>-38598147</v>
      </c>
      <c r="I36" s="52">
        <v>-78141941</v>
      </c>
    </row>
    <row r="37" spans="1:9" ht="12.75" customHeight="1" x14ac:dyDescent="0.25">
      <c r="A37" s="285" t="s">
        <v>244</v>
      </c>
      <c r="B37" s="286"/>
      <c r="C37" s="286"/>
      <c r="D37" s="286"/>
      <c r="E37" s="286"/>
      <c r="F37" s="287"/>
      <c r="G37" s="22">
        <v>29</v>
      </c>
      <c r="H37" s="52">
        <v>0</v>
      </c>
      <c r="I37" s="52">
        <v>0</v>
      </c>
    </row>
    <row r="38" spans="1:9" ht="12.75" customHeight="1" x14ac:dyDescent="0.25">
      <c r="A38" s="285" t="s">
        <v>245</v>
      </c>
      <c r="B38" s="286"/>
      <c r="C38" s="286"/>
      <c r="D38" s="286"/>
      <c r="E38" s="286"/>
      <c r="F38" s="287"/>
      <c r="G38" s="22">
        <v>30</v>
      </c>
      <c r="H38" s="52">
        <v>0</v>
      </c>
      <c r="I38" s="52">
        <v>0</v>
      </c>
    </row>
    <row r="39" spans="1:9" ht="12.75" customHeight="1" x14ac:dyDescent="0.25">
      <c r="A39" s="285" t="s">
        <v>246</v>
      </c>
      <c r="B39" s="286"/>
      <c r="C39" s="286"/>
      <c r="D39" s="286"/>
      <c r="E39" s="286"/>
      <c r="F39" s="287"/>
      <c r="G39" s="22">
        <v>31</v>
      </c>
      <c r="H39" s="52">
        <v>0</v>
      </c>
      <c r="I39" s="52">
        <v>0</v>
      </c>
    </row>
    <row r="40" spans="1:9" ht="12.75" customHeight="1" x14ac:dyDescent="0.25">
      <c r="A40" s="285" t="s">
        <v>247</v>
      </c>
      <c r="B40" s="286"/>
      <c r="C40" s="286"/>
      <c r="D40" s="286"/>
      <c r="E40" s="286"/>
      <c r="F40" s="287"/>
      <c r="G40" s="22">
        <v>32</v>
      </c>
      <c r="H40" s="52">
        <v>0</v>
      </c>
      <c r="I40" s="52">
        <v>0</v>
      </c>
    </row>
    <row r="41" spans="1:9" ht="23" customHeight="1" x14ac:dyDescent="0.25">
      <c r="A41" s="294" t="s">
        <v>248</v>
      </c>
      <c r="B41" s="295"/>
      <c r="C41" s="295"/>
      <c r="D41" s="295"/>
      <c r="E41" s="295"/>
      <c r="F41" s="296"/>
      <c r="G41" s="17">
        <v>33</v>
      </c>
      <c r="H41" s="53">
        <f>H36+H37+H38+H39+H40</f>
        <v>-38598147</v>
      </c>
      <c r="I41" s="53">
        <f>I36+I37+I38+I39+I40</f>
        <v>-78141941</v>
      </c>
    </row>
    <row r="42" spans="1:9" ht="30.65" customHeight="1" x14ac:dyDescent="0.25">
      <c r="A42" s="312" t="s">
        <v>249</v>
      </c>
      <c r="B42" s="313"/>
      <c r="C42" s="313"/>
      <c r="D42" s="313"/>
      <c r="E42" s="313"/>
      <c r="F42" s="314"/>
      <c r="G42" s="18">
        <v>34</v>
      </c>
      <c r="H42" s="54">
        <f>H35+H41</f>
        <v>-238294</v>
      </c>
      <c r="I42" s="54">
        <f>I35+I41</f>
        <v>-61668258</v>
      </c>
    </row>
    <row r="43" spans="1:9" x14ac:dyDescent="0.25">
      <c r="A43" s="306" t="s">
        <v>250</v>
      </c>
      <c r="B43" s="307"/>
      <c r="C43" s="307"/>
      <c r="D43" s="307"/>
      <c r="E43" s="307"/>
      <c r="F43" s="307"/>
      <c r="G43" s="307"/>
      <c r="H43" s="307"/>
      <c r="I43" s="308"/>
    </row>
    <row r="44" spans="1:9" ht="12.75" customHeight="1" x14ac:dyDescent="0.25">
      <c r="A44" s="309" t="s">
        <v>251</v>
      </c>
      <c r="B44" s="310"/>
      <c r="C44" s="310"/>
      <c r="D44" s="310"/>
      <c r="E44" s="310"/>
      <c r="F44" s="311"/>
      <c r="G44" s="21">
        <v>35</v>
      </c>
      <c r="H44" s="51">
        <v>0</v>
      </c>
      <c r="I44" s="51">
        <v>0</v>
      </c>
    </row>
    <row r="45" spans="1:9" ht="27.65" customHeight="1" x14ac:dyDescent="0.25">
      <c r="A45" s="285" t="s">
        <v>252</v>
      </c>
      <c r="B45" s="286"/>
      <c r="C45" s="286"/>
      <c r="D45" s="286"/>
      <c r="E45" s="286"/>
      <c r="F45" s="287"/>
      <c r="G45" s="22">
        <v>36</v>
      </c>
      <c r="H45" s="52">
        <v>0</v>
      </c>
      <c r="I45" s="52">
        <v>0</v>
      </c>
    </row>
    <row r="46" spans="1:9" ht="12.75" customHeight="1" x14ac:dyDescent="0.25">
      <c r="A46" s="285" t="s">
        <v>253</v>
      </c>
      <c r="B46" s="286"/>
      <c r="C46" s="286"/>
      <c r="D46" s="286"/>
      <c r="E46" s="286"/>
      <c r="F46" s="287"/>
      <c r="G46" s="22">
        <v>37</v>
      </c>
      <c r="H46" s="52">
        <v>0</v>
      </c>
      <c r="I46" s="52">
        <v>23715826</v>
      </c>
    </row>
    <row r="47" spans="1:9" ht="12.75" customHeight="1" x14ac:dyDescent="0.25">
      <c r="A47" s="285" t="s">
        <v>254</v>
      </c>
      <c r="B47" s="286"/>
      <c r="C47" s="286"/>
      <c r="D47" s="286"/>
      <c r="E47" s="286"/>
      <c r="F47" s="287"/>
      <c r="G47" s="22">
        <v>38</v>
      </c>
      <c r="H47" s="52">
        <v>0</v>
      </c>
      <c r="I47" s="52">
        <v>0</v>
      </c>
    </row>
    <row r="48" spans="1:9" ht="26" customHeight="1" x14ac:dyDescent="0.25">
      <c r="A48" s="294" t="s">
        <v>255</v>
      </c>
      <c r="B48" s="295"/>
      <c r="C48" s="295"/>
      <c r="D48" s="295"/>
      <c r="E48" s="295"/>
      <c r="F48" s="296"/>
      <c r="G48" s="17">
        <v>39</v>
      </c>
      <c r="H48" s="53">
        <f>H44+H45+H46+H47</f>
        <v>0</v>
      </c>
      <c r="I48" s="53">
        <f>I44+I45+I46+I47</f>
        <v>23715826</v>
      </c>
    </row>
    <row r="49" spans="1:9" ht="24.65" customHeight="1" x14ac:dyDescent="0.25">
      <c r="A49" s="285" t="s">
        <v>387</v>
      </c>
      <c r="B49" s="286"/>
      <c r="C49" s="286"/>
      <c r="D49" s="286"/>
      <c r="E49" s="286"/>
      <c r="F49" s="287"/>
      <c r="G49" s="22">
        <v>40</v>
      </c>
      <c r="H49" s="52">
        <v>0</v>
      </c>
      <c r="I49" s="52">
        <v>0</v>
      </c>
    </row>
    <row r="50" spans="1:9" ht="12.75" customHeight="1" x14ac:dyDescent="0.25">
      <c r="A50" s="285" t="s">
        <v>256</v>
      </c>
      <c r="B50" s="286"/>
      <c r="C50" s="286"/>
      <c r="D50" s="286"/>
      <c r="E50" s="286"/>
      <c r="F50" s="287"/>
      <c r="G50" s="22">
        <v>41</v>
      </c>
      <c r="H50" s="52">
        <v>-43290768</v>
      </c>
      <c r="I50" s="52">
        <v>-94000379</v>
      </c>
    </row>
    <row r="51" spans="1:9" ht="12.75" customHeight="1" x14ac:dyDescent="0.25">
      <c r="A51" s="285" t="s">
        <v>257</v>
      </c>
      <c r="B51" s="286"/>
      <c r="C51" s="286"/>
      <c r="D51" s="286"/>
      <c r="E51" s="286"/>
      <c r="F51" s="287"/>
      <c r="G51" s="22">
        <v>42</v>
      </c>
      <c r="H51" s="52">
        <v>0</v>
      </c>
      <c r="I51" s="52">
        <v>0</v>
      </c>
    </row>
    <row r="52" spans="1:9" ht="26.4" customHeight="1" x14ac:dyDescent="0.25">
      <c r="A52" s="285" t="s">
        <v>258</v>
      </c>
      <c r="B52" s="286"/>
      <c r="C52" s="286"/>
      <c r="D52" s="286"/>
      <c r="E52" s="286"/>
      <c r="F52" s="287"/>
      <c r="G52" s="22">
        <v>43</v>
      </c>
      <c r="H52" s="52">
        <v>0</v>
      </c>
      <c r="I52" s="52">
        <v>0</v>
      </c>
    </row>
    <row r="53" spans="1:9" ht="12.75" customHeight="1" x14ac:dyDescent="0.25">
      <c r="A53" s="285" t="s">
        <v>259</v>
      </c>
      <c r="B53" s="286"/>
      <c r="C53" s="286"/>
      <c r="D53" s="286"/>
      <c r="E53" s="286"/>
      <c r="F53" s="287"/>
      <c r="G53" s="22">
        <v>44</v>
      </c>
      <c r="H53" s="52">
        <v>0</v>
      </c>
      <c r="I53" s="52">
        <v>-9189804</v>
      </c>
    </row>
    <row r="54" spans="1:9" ht="27.65" customHeight="1" x14ac:dyDescent="0.25">
      <c r="A54" s="294" t="s">
        <v>260</v>
      </c>
      <c r="B54" s="295"/>
      <c r="C54" s="295"/>
      <c r="D54" s="295"/>
      <c r="E54" s="295"/>
      <c r="F54" s="296"/>
      <c r="G54" s="17">
        <v>45</v>
      </c>
      <c r="H54" s="53">
        <f>H49+H50+H51+H52+H53</f>
        <v>-43290768</v>
      </c>
      <c r="I54" s="53">
        <f>I49+I50+I51+I52+I53</f>
        <v>-103190183</v>
      </c>
    </row>
    <row r="55" spans="1:9" ht="27.65" customHeight="1" x14ac:dyDescent="0.25">
      <c r="A55" s="315" t="s">
        <v>261</v>
      </c>
      <c r="B55" s="316"/>
      <c r="C55" s="316"/>
      <c r="D55" s="316"/>
      <c r="E55" s="316"/>
      <c r="F55" s="317"/>
      <c r="G55" s="17">
        <v>46</v>
      </c>
      <c r="H55" s="53">
        <f>H48+H54</f>
        <v>-43290768</v>
      </c>
      <c r="I55" s="53">
        <f>I48+I54</f>
        <v>-79474357</v>
      </c>
    </row>
    <row r="56" spans="1:9" x14ac:dyDescent="0.25">
      <c r="A56" s="221" t="s">
        <v>262</v>
      </c>
      <c r="B56" s="222"/>
      <c r="C56" s="222"/>
      <c r="D56" s="222"/>
      <c r="E56" s="222"/>
      <c r="F56" s="223"/>
      <c r="G56" s="22">
        <v>47</v>
      </c>
      <c r="H56" s="52">
        <v>-523242</v>
      </c>
      <c r="I56" s="52">
        <v>560232</v>
      </c>
    </row>
    <row r="57" spans="1:9" ht="27" customHeight="1" x14ac:dyDescent="0.25">
      <c r="A57" s="315" t="s">
        <v>263</v>
      </c>
      <c r="B57" s="316"/>
      <c r="C57" s="316"/>
      <c r="D57" s="316"/>
      <c r="E57" s="316"/>
      <c r="F57" s="317"/>
      <c r="G57" s="17">
        <v>48</v>
      </c>
      <c r="H57" s="53">
        <f>H27+H42+H55+H56</f>
        <v>37356995</v>
      </c>
      <c r="I57" s="53">
        <f>I27+I42+I55+I56</f>
        <v>-100610311</v>
      </c>
    </row>
    <row r="58" spans="1:9" ht="15.65" customHeight="1" x14ac:dyDescent="0.25">
      <c r="A58" s="318" t="s">
        <v>264</v>
      </c>
      <c r="B58" s="319"/>
      <c r="C58" s="319"/>
      <c r="D58" s="319"/>
      <c r="E58" s="319"/>
      <c r="F58" s="320"/>
      <c r="G58" s="22">
        <v>49</v>
      </c>
      <c r="H58" s="52">
        <v>145085838</v>
      </c>
      <c r="I58" s="52">
        <v>182442833</v>
      </c>
    </row>
    <row r="59" spans="1:9" ht="29" customHeight="1" x14ac:dyDescent="0.25">
      <c r="A59" s="312" t="s">
        <v>265</v>
      </c>
      <c r="B59" s="313"/>
      <c r="C59" s="313"/>
      <c r="D59" s="313"/>
      <c r="E59" s="313"/>
      <c r="F59" s="314"/>
      <c r="G59" s="18">
        <v>50</v>
      </c>
      <c r="H59" s="54">
        <f>H57+H58</f>
        <v>182442833</v>
      </c>
      <c r="I59" s="54">
        <f>I57+I58</f>
        <v>81832522</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H50" sqref="H50:I50"/>
    </sheetView>
  </sheetViews>
  <sheetFormatPr defaultRowHeight="12.5" x14ac:dyDescent="0.25"/>
  <cols>
    <col min="1" max="7" width="9.08984375" style="11"/>
    <col min="8" max="9" width="14.90625" style="55" customWidth="1"/>
    <col min="10" max="10" width="12" style="11" bestFit="1" customWidth="1"/>
    <col min="11" max="11" width="10.36328125" style="11" bestFit="1" customWidth="1"/>
    <col min="12" max="12" width="12.36328125" style="11" bestFit="1" customWidth="1"/>
    <col min="13" max="263" width="9.08984375" style="11"/>
    <col min="264" max="265" width="9.90625" style="11" bestFit="1" customWidth="1"/>
    <col min="266" max="266" width="12" style="11" bestFit="1" customWidth="1"/>
    <col min="267" max="267" width="10.36328125" style="11" bestFit="1" customWidth="1"/>
    <col min="268" max="268" width="12.36328125" style="11" bestFit="1" customWidth="1"/>
    <col min="269" max="519" width="9.08984375" style="11"/>
    <col min="520" max="521" width="9.90625" style="11" bestFit="1" customWidth="1"/>
    <col min="522" max="522" width="12" style="11" bestFit="1" customWidth="1"/>
    <col min="523" max="523" width="10.36328125" style="11" bestFit="1" customWidth="1"/>
    <col min="524" max="524" width="12.36328125" style="11" bestFit="1" customWidth="1"/>
    <col min="525" max="775" width="9.08984375" style="11"/>
    <col min="776" max="777" width="9.90625" style="11" bestFit="1" customWidth="1"/>
    <col min="778" max="778" width="12" style="11" bestFit="1" customWidth="1"/>
    <col min="779" max="779" width="10.36328125" style="11" bestFit="1" customWidth="1"/>
    <col min="780" max="780" width="12.36328125" style="11" bestFit="1" customWidth="1"/>
    <col min="781" max="1031" width="9.08984375" style="11"/>
    <col min="1032" max="1033" width="9.90625" style="11" bestFit="1" customWidth="1"/>
    <col min="1034" max="1034" width="12" style="11" bestFit="1" customWidth="1"/>
    <col min="1035" max="1035" width="10.36328125" style="11" bestFit="1" customWidth="1"/>
    <col min="1036" max="1036" width="12.36328125" style="11" bestFit="1" customWidth="1"/>
    <col min="1037" max="1287" width="9.08984375" style="11"/>
    <col min="1288" max="1289" width="9.90625" style="11" bestFit="1" customWidth="1"/>
    <col min="1290" max="1290" width="12" style="11" bestFit="1" customWidth="1"/>
    <col min="1291" max="1291" width="10.36328125" style="11" bestFit="1" customWidth="1"/>
    <col min="1292" max="1292" width="12.36328125" style="11" bestFit="1" customWidth="1"/>
    <col min="1293" max="1543" width="9.08984375" style="11"/>
    <col min="1544" max="1545" width="9.90625" style="11" bestFit="1" customWidth="1"/>
    <col min="1546" max="1546" width="12" style="11" bestFit="1" customWidth="1"/>
    <col min="1547" max="1547" width="10.36328125" style="11" bestFit="1" customWidth="1"/>
    <col min="1548" max="1548" width="12.36328125" style="11" bestFit="1" customWidth="1"/>
    <col min="1549" max="1799" width="9.08984375" style="11"/>
    <col min="1800" max="1801" width="9.90625" style="11" bestFit="1" customWidth="1"/>
    <col min="1802" max="1802" width="12" style="11" bestFit="1" customWidth="1"/>
    <col min="1803" max="1803" width="10.36328125" style="11" bestFit="1" customWidth="1"/>
    <col min="1804" max="1804" width="12.36328125" style="11" bestFit="1" customWidth="1"/>
    <col min="1805" max="2055" width="9.08984375" style="11"/>
    <col min="2056" max="2057" width="9.90625" style="11" bestFit="1" customWidth="1"/>
    <col min="2058" max="2058" width="12" style="11" bestFit="1" customWidth="1"/>
    <col min="2059" max="2059" width="10.36328125" style="11" bestFit="1" customWidth="1"/>
    <col min="2060" max="2060" width="12.36328125" style="11" bestFit="1" customWidth="1"/>
    <col min="2061" max="2311" width="9.08984375" style="11"/>
    <col min="2312" max="2313" width="9.90625" style="11" bestFit="1" customWidth="1"/>
    <col min="2314" max="2314" width="12" style="11" bestFit="1" customWidth="1"/>
    <col min="2315" max="2315" width="10.36328125" style="11" bestFit="1" customWidth="1"/>
    <col min="2316" max="2316" width="12.36328125" style="11" bestFit="1" customWidth="1"/>
    <col min="2317" max="2567" width="9.08984375" style="11"/>
    <col min="2568" max="2569" width="9.90625" style="11" bestFit="1" customWidth="1"/>
    <col min="2570" max="2570" width="12" style="11" bestFit="1" customWidth="1"/>
    <col min="2571" max="2571" width="10.36328125" style="11" bestFit="1" customWidth="1"/>
    <col min="2572" max="2572" width="12.36328125" style="11" bestFit="1" customWidth="1"/>
    <col min="2573" max="2823" width="9.08984375" style="11"/>
    <col min="2824" max="2825" width="9.90625" style="11" bestFit="1" customWidth="1"/>
    <col min="2826" max="2826" width="12" style="11" bestFit="1" customWidth="1"/>
    <col min="2827" max="2827" width="10.36328125" style="11" bestFit="1" customWidth="1"/>
    <col min="2828" max="2828" width="12.36328125" style="11" bestFit="1" customWidth="1"/>
    <col min="2829" max="3079" width="9.08984375" style="11"/>
    <col min="3080" max="3081" width="9.90625" style="11" bestFit="1" customWidth="1"/>
    <col min="3082" max="3082" width="12" style="11" bestFit="1" customWidth="1"/>
    <col min="3083" max="3083" width="10.36328125" style="11" bestFit="1" customWidth="1"/>
    <col min="3084" max="3084" width="12.36328125" style="11" bestFit="1" customWidth="1"/>
    <col min="3085" max="3335" width="9.08984375" style="11"/>
    <col min="3336" max="3337" width="9.90625" style="11" bestFit="1" customWidth="1"/>
    <col min="3338" max="3338" width="12" style="11" bestFit="1" customWidth="1"/>
    <col min="3339" max="3339" width="10.36328125" style="11" bestFit="1" customWidth="1"/>
    <col min="3340" max="3340" width="12.36328125" style="11" bestFit="1" customWidth="1"/>
    <col min="3341" max="3591" width="9.08984375" style="11"/>
    <col min="3592" max="3593" width="9.90625" style="11" bestFit="1" customWidth="1"/>
    <col min="3594" max="3594" width="12" style="11" bestFit="1" customWidth="1"/>
    <col min="3595" max="3595" width="10.36328125" style="11" bestFit="1" customWidth="1"/>
    <col min="3596" max="3596" width="12.36328125" style="11" bestFit="1" customWidth="1"/>
    <col min="3597" max="3847" width="9.08984375" style="11"/>
    <col min="3848" max="3849" width="9.90625" style="11" bestFit="1" customWidth="1"/>
    <col min="3850" max="3850" width="12" style="11" bestFit="1" customWidth="1"/>
    <col min="3851" max="3851" width="10.36328125" style="11" bestFit="1" customWidth="1"/>
    <col min="3852" max="3852" width="12.36328125" style="11" bestFit="1" customWidth="1"/>
    <col min="3853" max="4103" width="9.08984375" style="11"/>
    <col min="4104" max="4105" width="9.90625" style="11" bestFit="1" customWidth="1"/>
    <col min="4106" max="4106" width="12" style="11" bestFit="1" customWidth="1"/>
    <col min="4107" max="4107" width="10.36328125" style="11" bestFit="1" customWidth="1"/>
    <col min="4108" max="4108" width="12.36328125" style="11" bestFit="1" customWidth="1"/>
    <col min="4109" max="4359" width="9.08984375" style="11"/>
    <col min="4360" max="4361" width="9.90625" style="11" bestFit="1" customWidth="1"/>
    <col min="4362" max="4362" width="12" style="11" bestFit="1" customWidth="1"/>
    <col min="4363" max="4363" width="10.36328125" style="11" bestFit="1" customWidth="1"/>
    <col min="4364" max="4364" width="12.36328125" style="11" bestFit="1" customWidth="1"/>
    <col min="4365" max="4615" width="9.08984375" style="11"/>
    <col min="4616" max="4617" width="9.90625" style="11" bestFit="1" customWidth="1"/>
    <col min="4618" max="4618" width="12" style="11" bestFit="1" customWidth="1"/>
    <col min="4619" max="4619" width="10.36328125" style="11" bestFit="1" customWidth="1"/>
    <col min="4620" max="4620" width="12.36328125" style="11" bestFit="1" customWidth="1"/>
    <col min="4621" max="4871" width="9.08984375" style="11"/>
    <col min="4872" max="4873" width="9.90625" style="11" bestFit="1" customWidth="1"/>
    <col min="4874" max="4874" width="12" style="11" bestFit="1" customWidth="1"/>
    <col min="4875" max="4875" width="10.36328125" style="11" bestFit="1" customWidth="1"/>
    <col min="4876" max="4876" width="12.36328125" style="11" bestFit="1" customWidth="1"/>
    <col min="4877" max="5127" width="9.08984375" style="11"/>
    <col min="5128" max="5129" width="9.90625" style="11" bestFit="1" customWidth="1"/>
    <col min="5130" max="5130" width="12" style="11" bestFit="1" customWidth="1"/>
    <col min="5131" max="5131" width="10.36328125" style="11" bestFit="1" customWidth="1"/>
    <col min="5132" max="5132" width="12.36328125" style="11" bestFit="1" customWidth="1"/>
    <col min="5133" max="5383" width="9.08984375" style="11"/>
    <col min="5384" max="5385" width="9.90625" style="11" bestFit="1" customWidth="1"/>
    <col min="5386" max="5386" width="12" style="11" bestFit="1" customWidth="1"/>
    <col min="5387" max="5387" width="10.36328125" style="11" bestFit="1" customWidth="1"/>
    <col min="5388" max="5388" width="12.36328125" style="11" bestFit="1" customWidth="1"/>
    <col min="5389" max="5639" width="9.08984375" style="11"/>
    <col min="5640" max="5641" width="9.90625" style="11" bestFit="1" customWidth="1"/>
    <col min="5642" max="5642" width="12" style="11" bestFit="1" customWidth="1"/>
    <col min="5643" max="5643" width="10.36328125" style="11" bestFit="1" customWidth="1"/>
    <col min="5644" max="5644" width="12.36328125" style="11" bestFit="1" customWidth="1"/>
    <col min="5645" max="5895" width="9.08984375" style="11"/>
    <col min="5896" max="5897" width="9.90625" style="11" bestFit="1" customWidth="1"/>
    <col min="5898" max="5898" width="12" style="11" bestFit="1" customWidth="1"/>
    <col min="5899" max="5899" width="10.36328125" style="11" bestFit="1" customWidth="1"/>
    <col min="5900" max="5900" width="12.36328125" style="11" bestFit="1" customWidth="1"/>
    <col min="5901" max="6151" width="9.08984375" style="11"/>
    <col min="6152" max="6153" width="9.90625" style="11" bestFit="1" customWidth="1"/>
    <col min="6154" max="6154" width="12" style="11" bestFit="1" customWidth="1"/>
    <col min="6155" max="6155" width="10.36328125" style="11" bestFit="1" customWidth="1"/>
    <col min="6156" max="6156" width="12.36328125" style="11" bestFit="1" customWidth="1"/>
    <col min="6157" max="6407" width="9.08984375" style="11"/>
    <col min="6408" max="6409" width="9.90625" style="11" bestFit="1" customWidth="1"/>
    <col min="6410" max="6410" width="12" style="11" bestFit="1" customWidth="1"/>
    <col min="6411" max="6411" width="10.36328125" style="11" bestFit="1" customWidth="1"/>
    <col min="6412" max="6412" width="12.36328125" style="11" bestFit="1" customWidth="1"/>
    <col min="6413" max="6663" width="9.08984375" style="11"/>
    <col min="6664" max="6665" width="9.90625" style="11" bestFit="1" customWidth="1"/>
    <col min="6666" max="6666" width="12" style="11" bestFit="1" customWidth="1"/>
    <col min="6667" max="6667" width="10.36328125" style="11" bestFit="1" customWidth="1"/>
    <col min="6668" max="6668" width="12.36328125" style="11" bestFit="1" customWidth="1"/>
    <col min="6669" max="6919" width="9.08984375" style="11"/>
    <col min="6920" max="6921" width="9.90625" style="11" bestFit="1" customWidth="1"/>
    <col min="6922" max="6922" width="12" style="11" bestFit="1" customWidth="1"/>
    <col min="6923" max="6923" width="10.36328125" style="11" bestFit="1" customWidth="1"/>
    <col min="6924" max="6924" width="12.36328125" style="11" bestFit="1" customWidth="1"/>
    <col min="6925" max="7175" width="9.08984375" style="11"/>
    <col min="7176" max="7177" width="9.90625" style="11" bestFit="1" customWidth="1"/>
    <col min="7178" max="7178" width="12" style="11" bestFit="1" customWidth="1"/>
    <col min="7179" max="7179" width="10.36328125" style="11" bestFit="1" customWidth="1"/>
    <col min="7180" max="7180" width="12.36328125" style="11" bestFit="1" customWidth="1"/>
    <col min="7181" max="7431" width="9.08984375" style="11"/>
    <col min="7432" max="7433" width="9.90625" style="11" bestFit="1" customWidth="1"/>
    <col min="7434" max="7434" width="12" style="11" bestFit="1" customWidth="1"/>
    <col min="7435" max="7435" width="10.36328125" style="11" bestFit="1" customWidth="1"/>
    <col min="7436" max="7436" width="12.36328125" style="11" bestFit="1" customWidth="1"/>
    <col min="7437" max="7687" width="9.08984375" style="11"/>
    <col min="7688" max="7689" width="9.90625" style="11" bestFit="1" customWidth="1"/>
    <col min="7690" max="7690" width="12" style="11" bestFit="1" customWidth="1"/>
    <col min="7691" max="7691" width="10.36328125" style="11" bestFit="1" customWidth="1"/>
    <col min="7692" max="7692" width="12.36328125" style="11" bestFit="1" customWidth="1"/>
    <col min="7693" max="7943" width="9.08984375" style="11"/>
    <col min="7944" max="7945" width="9.90625" style="11" bestFit="1" customWidth="1"/>
    <col min="7946" max="7946" width="12" style="11" bestFit="1" customWidth="1"/>
    <col min="7947" max="7947" width="10.36328125" style="11" bestFit="1" customWidth="1"/>
    <col min="7948" max="7948" width="12.36328125" style="11" bestFit="1" customWidth="1"/>
    <col min="7949" max="8199" width="9.08984375" style="11"/>
    <col min="8200" max="8201" width="9.90625" style="11" bestFit="1" customWidth="1"/>
    <col min="8202" max="8202" width="12" style="11" bestFit="1" customWidth="1"/>
    <col min="8203" max="8203" width="10.36328125" style="11" bestFit="1" customWidth="1"/>
    <col min="8204" max="8204" width="12.36328125" style="11" bestFit="1" customWidth="1"/>
    <col min="8205" max="8455" width="9.08984375" style="11"/>
    <col min="8456" max="8457" width="9.90625" style="11" bestFit="1" customWidth="1"/>
    <col min="8458" max="8458" width="12" style="11" bestFit="1" customWidth="1"/>
    <col min="8459" max="8459" width="10.36328125" style="11" bestFit="1" customWidth="1"/>
    <col min="8460" max="8460" width="12.36328125" style="11" bestFit="1" customWidth="1"/>
    <col min="8461" max="8711" width="9.08984375" style="11"/>
    <col min="8712" max="8713" width="9.90625" style="11" bestFit="1" customWidth="1"/>
    <col min="8714" max="8714" width="12" style="11" bestFit="1" customWidth="1"/>
    <col min="8715" max="8715" width="10.36328125" style="11" bestFit="1" customWidth="1"/>
    <col min="8716" max="8716" width="12.36328125" style="11" bestFit="1" customWidth="1"/>
    <col min="8717" max="8967" width="9.08984375" style="11"/>
    <col min="8968" max="8969" width="9.90625" style="11" bestFit="1" customWidth="1"/>
    <col min="8970" max="8970" width="12" style="11" bestFit="1" customWidth="1"/>
    <col min="8971" max="8971" width="10.36328125" style="11" bestFit="1" customWidth="1"/>
    <col min="8972" max="8972" width="12.36328125" style="11" bestFit="1" customWidth="1"/>
    <col min="8973" max="9223" width="9.08984375" style="11"/>
    <col min="9224" max="9225" width="9.90625" style="11" bestFit="1" customWidth="1"/>
    <col min="9226" max="9226" width="12" style="11" bestFit="1" customWidth="1"/>
    <col min="9227" max="9227" width="10.36328125" style="11" bestFit="1" customWidth="1"/>
    <col min="9228" max="9228" width="12.36328125" style="11" bestFit="1" customWidth="1"/>
    <col min="9229" max="9479" width="9.08984375" style="11"/>
    <col min="9480" max="9481" width="9.90625" style="11" bestFit="1" customWidth="1"/>
    <col min="9482" max="9482" width="12" style="11" bestFit="1" customWidth="1"/>
    <col min="9483" max="9483" width="10.36328125" style="11" bestFit="1" customWidth="1"/>
    <col min="9484" max="9484" width="12.36328125" style="11" bestFit="1" customWidth="1"/>
    <col min="9485" max="9735" width="9.08984375" style="11"/>
    <col min="9736" max="9737" width="9.90625" style="11" bestFit="1" customWidth="1"/>
    <col min="9738" max="9738" width="12" style="11" bestFit="1" customWidth="1"/>
    <col min="9739" max="9739" width="10.36328125" style="11" bestFit="1" customWidth="1"/>
    <col min="9740" max="9740" width="12.36328125" style="11" bestFit="1" customWidth="1"/>
    <col min="9741" max="9991" width="9.08984375" style="11"/>
    <col min="9992" max="9993" width="9.90625" style="11" bestFit="1" customWidth="1"/>
    <col min="9994" max="9994" width="12" style="11" bestFit="1" customWidth="1"/>
    <col min="9995" max="9995" width="10.36328125" style="11" bestFit="1" customWidth="1"/>
    <col min="9996" max="9996" width="12.36328125" style="11" bestFit="1" customWidth="1"/>
    <col min="9997" max="10247" width="9.08984375" style="11"/>
    <col min="10248" max="10249" width="9.90625" style="11" bestFit="1" customWidth="1"/>
    <col min="10250" max="10250" width="12" style="11" bestFit="1" customWidth="1"/>
    <col min="10251" max="10251" width="10.36328125" style="11" bestFit="1" customWidth="1"/>
    <col min="10252" max="10252" width="12.36328125" style="11" bestFit="1" customWidth="1"/>
    <col min="10253" max="10503" width="9.08984375" style="11"/>
    <col min="10504" max="10505" width="9.90625" style="11" bestFit="1" customWidth="1"/>
    <col min="10506" max="10506" width="12" style="11" bestFit="1" customWidth="1"/>
    <col min="10507" max="10507" width="10.36328125" style="11" bestFit="1" customWidth="1"/>
    <col min="10508" max="10508" width="12.36328125" style="11" bestFit="1" customWidth="1"/>
    <col min="10509" max="10759" width="9.08984375" style="11"/>
    <col min="10760" max="10761" width="9.90625" style="11" bestFit="1" customWidth="1"/>
    <col min="10762" max="10762" width="12" style="11" bestFit="1" customWidth="1"/>
    <col min="10763" max="10763" width="10.36328125" style="11" bestFit="1" customWidth="1"/>
    <col min="10764" max="10764" width="12.36328125" style="11" bestFit="1" customWidth="1"/>
    <col min="10765" max="11015" width="9.08984375" style="11"/>
    <col min="11016" max="11017" width="9.90625" style="11" bestFit="1" customWidth="1"/>
    <col min="11018" max="11018" width="12" style="11" bestFit="1" customWidth="1"/>
    <col min="11019" max="11019" width="10.36328125" style="11" bestFit="1" customWidth="1"/>
    <col min="11020" max="11020" width="12.36328125" style="11" bestFit="1" customWidth="1"/>
    <col min="11021" max="11271" width="9.08984375" style="11"/>
    <col min="11272" max="11273" width="9.90625" style="11" bestFit="1" customWidth="1"/>
    <col min="11274" max="11274" width="12" style="11" bestFit="1" customWidth="1"/>
    <col min="11275" max="11275" width="10.36328125" style="11" bestFit="1" customWidth="1"/>
    <col min="11276" max="11276" width="12.36328125" style="11" bestFit="1" customWidth="1"/>
    <col min="11277" max="11527" width="9.08984375" style="11"/>
    <col min="11528" max="11529" width="9.90625" style="11" bestFit="1" customWidth="1"/>
    <col min="11530" max="11530" width="12" style="11" bestFit="1" customWidth="1"/>
    <col min="11531" max="11531" width="10.36328125" style="11" bestFit="1" customWidth="1"/>
    <col min="11532" max="11532" width="12.36328125" style="11" bestFit="1" customWidth="1"/>
    <col min="11533" max="11783" width="9.08984375" style="11"/>
    <col min="11784" max="11785" width="9.90625" style="11" bestFit="1" customWidth="1"/>
    <col min="11786" max="11786" width="12" style="11" bestFit="1" customWidth="1"/>
    <col min="11787" max="11787" width="10.36328125" style="11" bestFit="1" customWidth="1"/>
    <col min="11788" max="11788" width="12.36328125" style="11" bestFit="1" customWidth="1"/>
    <col min="11789" max="12039" width="9.08984375" style="11"/>
    <col min="12040" max="12041" width="9.90625" style="11" bestFit="1" customWidth="1"/>
    <col min="12042" max="12042" width="12" style="11" bestFit="1" customWidth="1"/>
    <col min="12043" max="12043" width="10.36328125" style="11" bestFit="1" customWidth="1"/>
    <col min="12044" max="12044" width="12.36328125" style="11" bestFit="1" customWidth="1"/>
    <col min="12045" max="12295" width="9.08984375" style="11"/>
    <col min="12296" max="12297" width="9.90625" style="11" bestFit="1" customWidth="1"/>
    <col min="12298" max="12298" width="12" style="11" bestFit="1" customWidth="1"/>
    <col min="12299" max="12299" width="10.36328125" style="11" bestFit="1" customWidth="1"/>
    <col min="12300" max="12300" width="12.36328125" style="11" bestFit="1" customWidth="1"/>
    <col min="12301" max="12551" width="9.08984375" style="11"/>
    <col min="12552" max="12553" width="9.90625" style="11" bestFit="1" customWidth="1"/>
    <col min="12554" max="12554" width="12" style="11" bestFit="1" customWidth="1"/>
    <col min="12555" max="12555" width="10.36328125" style="11" bestFit="1" customWidth="1"/>
    <col min="12556" max="12556" width="12.36328125" style="11" bestFit="1" customWidth="1"/>
    <col min="12557" max="12807" width="9.08984375" style="11"/>
    <col min="12808" max="12809" width="9.90625" style="11" bestFit="1" customWidth="1"/>
    <col min="12810" max="12810" width="12" style="11" bestFit="1" customWidth="1"/>
    <col min="12811" max="12811" width="10.36328125" style="11" bestFit="1" customWidth="1"/>
    <col min="12812" max="12812" width="12.36328125" style="11" bestFit="1" customWidth="1"/>
    <col min="12813" max="13063" width="9.08984375" style="11"/>
    <col min="13064" max="13065" width="9.90625" style="11" bestFit="1" customWidth="1"/>
    <col min="13066" max="13066" width="12" style="11" bestFit="1" customWidth="1"/>
    <col min="13067" max="13067" width="10.36328125" style="11" bestFit="1" customWidth="1"/>
    <col min="13068" max="13068" width="12.36328125" style="11" bestFit="1" customWidth="1"/>
    <col min="13069" max="13319" width="9.08984375" style="11"/>
    <col min="13320" max="13321" width="9.90625" style="11" bestFit="1" customWidth="1"/>
    <col min="13322" max="13322" width="12" style="11" bestFit="1" customWidth="1"/>
    <col min="13323" max="13323" width="10.36328125" style="11" bestFit="1" customWidth="1"/>
    <col min="13324" max="13324" width="12.36328125" style="11" bestFit="1" customWidth="1"/>
    <col min="13325" max="13575" width="9.08984375" style="11"/>
    <col min="13576" max="13577" width="9.90625" style="11" bestFit="1" customWidth="1"/>
    <col min="13578" max="13578" width="12" style="11" bestFit="1" customWidth="1"/>
    <col min="13579" max="13579" width="10.36328125" style="11" bestFit="1" customWidth="1"/>
    <col min="13580" max="13580" width="12.36328125" style="11" bestFit="1" customWidth="1"/>
    <col min="13581" max="13831" width="9.08984375" style="11"/>
    <col min="13832" max="13833" width="9.90625" style="11" bestFit="1" customWidth="1"/>
    <col min="13834" max="13834" width="12" style="11" bestFit="1" customWidth="1"/>
    <col min="13835" max="13835" width="10.36328125" style="11" bestFit="1" customWidth="1"/>
    <col min="13836" max="13836" width="12.36328125" style="11" bestFit="1" customWidth="1"/>
    <col min="13837" max="14087" width="9.08984375" style="11"/>
    <col min="14088" max="14089" width="9.90625" style="11" bestFit="1" customWidth="1"/>
    <col min="14090" max="14090" width="12" style="11" bestFit="1" customWidth="1"/>
    <col min="14091" max="14091" width="10.36328125" style="11" bestFit="1" customWidth="1"/>
    <col min="14092" max="14092" width="12.36328125" style="11" bestFit="1" customWidth="1"/>
    <col min="14093" max="14343" width="9.08984375" style="11"/>
    <col min="14344" max="14345" width="9.90625" style="11" bestFit="1" customWidth="1"/>
    <col min="14346" max="14346" width="12" style="11" bestFit="1" customWidth="1"/>
    <col min="14347" max="14347" width="10.36328125" style="11" bestFit="1" customWidth="1"/>
    <col min="14348" max="14348" width="12.36328125" style="11" bestFit="1" customWidth="1"/>
    <col min="14349" max="14599" width="9.08984375" style="11"/>
    <col min="14600" max="14601" width="9.90625" style="11" bestFit="1" customWidth="1"/>
    <col min="14602" max="14602" width="12" style="11" bestFit="1" customWidth="1"/>
    <col min="14603" max="14603" width="10.36328125" style="11" bestFit="1" customWidth="1"/>
    <col min="14604" max="14604" width="12.36328125" style="11" bestFit="1" customWidth="1"/>
    <col min="14605" max="14855" width="9.08984375" style="11"/>
    <col min="14856" max="14857" width="9.90625" style="11" bestFit="1" customWidth="1"/>
    <col min="14858" max="14858" width="12" style="11" bestFit="1" customWidth="1"/>
    <col min="14859" max="14859" width="10.36328125" style="11" bestFit="1" customWidth="1"/>
    <col min="14860" max="14860" width="12.36328125" style="11" bestFit="1" customWidth="1"/>
    <col min="14861" max="15111" width="9.08984375" style="11"/>
    <col min="15112" max="15113" width="9.90625" style="11" bestFit="1" customWidth="1"/>
    <col min="15114" max="15114" width="12" style="11" bestFit="1" customWidth="1"/>
    <col min="15115" max="15115" width="10.36328125" style="11" bestFit="1" customWidth="1"/>
    <col min="15116" max="15116" width="12.36328125" style="11" bestFit="1" customWidth="1"/>
    <col min="15117" max="15367" width="9.08984375" style="11"/>
    <col min="15368" max="15369" width="9.90625" style="11" bestFit="1" customWidth="1"/>
    <col min="15370" max="15370" width="12" style="11" bestFit="1" customWidth="1"/>
    <col min="15371" max="15371" width="10.36328125" style="11" bestFit="1" customWidth="1"/>
    <col min="15372" max="15372" width="12.36328125" style="11" bestFit="1" customWidth="1"/>
    <col min="15373" max="15623" width="9.08984375" style="11"/>
    <col min="15624" max="15625" width="9.90625" style="11" bestFit="1" customWidth="1"/>
    <col min="15626" max="15626" width="12" style="11" bestFit="1" customWidth="1"/>
    <col min="15627" max="15627" width="10.36328125" style="11" bestFit="1" customWidth="1"/>
    <col min="15628" max="15628" width="12.36328125" style="11" bestFit="1" customWidth="1"/>
    <col min="15629" max="15879" width="9.08984375" style="11"/>
    <col min="15880" max="15881" width="9.90625" style="11" bestFit="1" customWidth="1"/>
    <col min="15882" max="15882" width="12" style="11" bestFit="1" customWidth="1"/>
    <col min="15883" max="15883" width="10.36328125" style="11" bestFit="1" customWidth="1"/>
    <col min="15884" max="15884" width="12.36328125" style="11" bestFit="1" customWidth="1"/>
    <col min="15885" max="16135" width="9.08984375" style="11"/>
    <col min="16136" max="16137" width="9.90625" style="11" bestFit="1" customWidth="1"/>
    <col min="16138" max="16138" width="12" style="11" bestFit="1" customWidth="1"/>
    <col min="16139" max="16139" width="10.36328125" style="11" bestFit="1" customWidth="1"/>
    <col min="16140" max="16140" width="12.36328125" style="11" bestFit="1" customWidth="1"/>
    <col min="16141" max="16384" width="9.08984375" style="11"/>
  </cols>
  <sheetData>
    <row r="1" spans="1:9" ht="12.75" customHeight="1" x14ac:dyDescent="0.25">
      <c r="A1" s="265" t="s">
        <v>266</v>
      </c>
      <c r="B1" s="284"/>
      <c r="C1" s="284"/>
      <c r="D1" s="284"/>
      <c r="E1" s="284"/>
      <c r="F1" s="284"/>
      <c r="G1" s="284"/>
      <c r="H1" s="284"/>
      <c r="I1" s="284"/>
    </row>
    <row r="2" spans="1:9" ht="12.75" customHeight="1" x14ac:dyDescent="0.25">
      <c r="A2" s="264" t="s">
        <v>448</v>
      </c>
      <c r="B2" s="230"/>
      <c r="C2" s="230"/>
      <c r="D2" s="230"/>
      <c r="E2" s="230"/>
      <c r="F2" s="230"/>
      <c r="G2" s="230"/>
      <c r="H2" s="230"/>
      <c r="I2" s="230"/>
    </row>
    <row r="3" spans="1:9" x14ac:dyDescent="0.25">
      <c r="A3" s="292" t="s">
        <v>361</v>
      </c>
      <c r="B3" s="326"/>
      <c r="C3" s="326"/>
      <c r="D3" s="326"/>
      <c r="E3" s="326"/>
      <c r="F3" s="326"/>
      <c r="G3" s="326"/>
      <c r="H3" s="326"/>
      <c r="I3" s="326"/>
    </row>
    <row r="4" spans="1:9" x14ac:dyDescent="0.25">
      <c r="A4" s="288" t="s">
        <v>447</v>
      </c>
      <c r="B4" s="234"/>
      <c r="C4" s="234"/>
      <c r="D4" s="234"/>
      <c r="E4" s="234"/>
      <c r="F4" s="234"/>
      <c r="G4" s="234"/>
      <c r="H4" s="234"/>
      <c r="I4" s="235"/>
    </row>
    <row r="5" spans="1:9" ht="22.5" thickBot="1" x14ac:dyDescent="0.3">
      <c r="A5" s="300" t="s">
        <v>2</v>
      </c>
      <c r="B5" s="301"/>
      <c r="C5" s="301"/>
      <c r="D5" s="301"/>
      <c r="E5" s="301"/>
      <c r="F5" s="302"/>
      <c r="G5" s="12" t="s">
        <v>115</v>
      </c>
      <c r="H5" s="46" t="s">
        <v>377</v>
      </c>
      <c r="I5" s="46" t="s">
        <v>353</v>
      </c>
    </row>
    <row r="6" spans="1:9" x14ac:dyDescent="0.25">
      <c r="A6" s="303">
        <v>1</v>
      </c>
      <c r="B6" s="304"/>
      <c r="C6" s="304"/>
      <c r="D6" s="304"/>
      <c r="E6" s="304"/>
      <c r="F6" s="305"/>
      <c r="G6" s="14">
        <v>2</v>
      </c>
      <c r="H6" s="20" t="s">
        <v>215</v>
      </c>
      <c r="I6" s="20" t="s">
        <v>216</v>
      </c>
    </row>
    <row r="7" spans="1:9" x14ac:dyDescent="0.25">
      <c r="A7" s="306" t="s">
        <v>217</v>
      </c>
      <c r="B7" s="322"/>
      <c r="C7" s="322"/>
      <c r="D7" s="322"/>
      <c r="E7" s="322"/>
      <c r="F7" s="322"/>
      <c r="G7" s="322"/>
      <c r="H7" s="322"/>
      <c r="I7" s="323"/>
    </row>
    <row r="8" spans="1:9" x14ac:dyDescent="0.25">
      <c r="A8" s="325" t="s">
        <v>267</v>
      </c>
      <c r="B8" s="325"/>
      <c r="C8" s="325"/>
      <c r="D8" s="325"/>
      <c r="E8" s="325"/>
      <c r="F8" s="325"/>
      <c r="G8" s="15">
        <v>1</v>
      </c>
      <c r="H8" s="51">
        <v>0</v>
      </c>
      <c r="I8" s="51">
        <v>0</v>
      </c>
    </row>
    <row r="9" spans="1:9" x14ac:dyDescent="0.25">
      <c r="A9" s="268" t="s">
        <v>268</v>
      </c>
      <c r="B9" s="268"/>
      <c r="C9" s="268"/>
      <c r="D9" s="268"/>
      <c r="E9" s="268"/>
      <c r="F9" s="268"/>
      <c r="G9" s="16">
        <v>2</v>
      </c>
      <c r="H9" s="52">
        <v>0</v>
      </c>
      <c r="I9" s="52">
        <v>0</v>
      </c>
    </row>
    <row r="10" spans="1:9" x14ac:dyDescent="0.25">
      <c r="A10" s="268" t="s">
        <v>269</v>
      </c>
      <c r="B10" s="268"/>
      <c r="C10" s="268"/>
      <c r="D10" s="268"/>
      <c r="E10" s="268"/>
      <c r="F10" s="268"/>
      <c r="G10" s="16">
        <v>3</v>
      </c>
      <c r="H10" s="52">
        <v>0</v>
      </c>
      <c r="I10" s="52">
        <v>0</v>
      </c>
    </row>
    <row r="11" spans="1:9" x14ac:dyDescent="0.25">
      <c r="A11" s="268" t="s">
        <v>270</v>
      </c>
      <c r="B11" s="268"/>
      <c r="C11" s="268"/>
      <c r="D11" s="268"/>
      <c r="E11" s="268"/>
      <c r="F11" s="268"/>
      <c r="G11" s="16">
        <v>4</v>
      </c>
      <c r="H11" s="52">
        <v>0</v>
      </c>
      <c r="I11" s="52">
        <v>0</v>
      </c>
    </row>
    <row r="12" spans="1:9" x14ac:dyDescent="0.25">
      <c r="A12" s="268" t="s">
        <v>271</v>
      </c>
      <c r="B12" s="268"/>
      <c r="C12" s="268"/>
      <c r="D12" s="268"/>
      <c r="E12" s="268"/>
      <c r="F12" s="268"/>
      <c r="G12" s="16">
        <v>5</v>
      </c>
      <c r="H12" s="52">
        <v>0</v>
      </c>
      <c r="I12" s="52">
        <v>0</v>
      </c>
    </row>
    <row r="13" spans="1:9" x14ac:dyDescent="0.25">
      <c r="A13" s="268" t="s">
        <v>272</v>
      </c>
      <c r="B13" s="268"/>
      <c r="C13" s="268"/>
      <c r="D13" s="268"/>
      <c r="E13" s="268"/>
      <c r="F13" s="268"/>
      <c r="G13" s="16">
        <v>6</v>
      </c>
      <c r="H13" s="52">
        <v>0</v>
      </c>
      <c r="I13" s="52">
        <v>0</v>
      </c>
    </row>
    <row r="14" spans="1:9" x14ac:dyDescent="0.25">
      <c r="A14" s="268" t="s">
        <v>273</v>
      </c>
      <c r="B14" s="268"/>
      <c r="C14" s="268"/>
      <c r="D14" s="268"/>
      <c r="E14" s="268"/>
      <c r="F14" s="268"/>
      <c r="G14" s="16">
        <v>7</v>
      </c>
      <c r="H14" s="52">
        <v>0</v>
      </c>
      <c r="I14" s="52">
        <v>0</v>
      </c>
    </row>
    <row r="15" spans="1:9" x14ac:dyDescent="0.25">
      <c r="A15" s="268" t="s">
        <v>274</v>
      </c>
      <c r="B15" s="268"/>
      <c r="C15" s="268"/>
      <c r="D15" s="268"/>
      <c r="E15" s="268"/>
      <c r="F15" s="268"/>
      <c r="G15" s="16">
        <v>8</v>
      </c>
      <c r="H15" s="52">
        <v>0</v>
      </c>
      <c r="I15" s="52">
        <v>0</v>
      </c>
    </row>
    <row r="16" spans="1:9" x14ac:dyDescent="0.25">
      <c r="A16" s="278" t="s">
        <v>275</v>
      </c>
      <c r="B16" s="278"/>
      <c r="C16" s="278"/>
      <c r="D16" s="278"/>
      <c r="E16" s="278"/>
      <c r="F16" s="278"/>
      <c r="G16" s="17">
        <v>9</v>
      </c>
      <c r="H16" s="53">
        <f>SUM(H8:H15)</f>
        <v>0</v>
      </c>
      <c r="I16" s="53">
        <f>SUM(I8:I15)</f>
        <v>0</v>
      </c>
    </row>
    <row r="17" spans="1:9" x14ac:dyDescent="0.25">
      <c r="A17" s="268" t="s">
        <v>276</v>
      </c>
      <c r="B17" s="268"/>
      <c r="C17" s="268"/>
      <c r="D17" s="268"/>
      <c r="E17" s="268"/>
      <c r="F17" s="268"/>
      <c r="G17" s="16">
        <v>10</v>
      </c>
      <c r="H17" s="52">
        <v>0</v>
      </c>
      <c r="I17" s="52">
        <v>0</v>
      </c>
    </row>
    <row r="18" spans="1:9" x14ac:dyDescent="0.25">
      <c r="A18" s="268" t="s">
        <v>277</v>
      </c>
      <c r="B18" s="268"/>
      <c r="C18" s="268"/>
      <c r="D18" s="268"/>
      <c r="E18" s="268"/>
      <c r="F18" s="268"/>
      <c r="G18" s="16">
        <v>11</v>
      </c>
      <c r="H18" s="52">
        <v>0</v>
      </c>
      <c r="I18" s="52">
        <v>0</v>
      </c>
    </row>
    <row r="19" spans="1:9" ht="26" customHeight="1" x14ac:dyDescent="0.25">
      <c r="A19" s="324" t="s">
        <v>278</v>
      </c>
      <c r="B19" s="324"/>
      <c r="C19" s="324"/>
      <c r="D19" s="324"/>
      <c r="E19" s="324"/>
      <c r="F19" s="324"/>
      <c r="G19" s="18">
        <v>12</v>
      </c>
      <c r="H19" s="54">
        <f>H16+H17+H18</f>
        <v>0</v>
      </c>
      <c r="I19" s="54">
        <f>I16+I17+I18</f>
        <v>0</v>
      </c>
    </row>
    <row r="20" spans="1:9" x14ac:dyDescent="0.25">
      <c r="A20" s="306" t="s">
        <v>235</v>
      </c>
      <c r="B20" s="322"/>
      <c r="C20" s="322"/>
      <c r="D20" s="322"/>
      <c r="E20" s="322"/>
      <c r="F20" s="322"/>
      <c r="G20" s="322"/>
      <c r="H20" s="322"/>
      <c r="I20" s="323"/>
    </row>
    <row r="21" spans="1:9" ht="26.4" customHeight="1" x14ac:dyDescent="0.25">
      <c r="A21" s="325" t="s">
        <v>279</v>
      </c>
      <c r="B21" s="325"/>
      <c r="C21" s="325"/>
      <c r="D21" s="325"/>
      <c r="E21" s="325"/>
      <c r="F21" s="325"/>
      <c r="G21" s="15">
        <v>13</v>
      </c>
      <c r="H21" s="51">
        <v>0</v>
      </c>
      <c r="I21" s="51">
        <v>0</v>
      </c>
    </row>
    <row r="22" spans="1:9" x14ac:dyDescent="0.25">
      <c r="A22" s="268" t="s">
        <v>280</v>
      </c>
      <c r="B22" s="268"/>
      <c r="C22" s="268"/>
      <c r="D22" s="268"/>
      <c r="E22" s="268"/>
      <c r="F22" s="268"/>
      <c r="G22" s="16">
        <v>14</v>
      </c>
      <c r="H22" s="52">
        <v>0</v>
      </c>
      <c r="I22" s="52">
        <v>0</v>
      </c>
    </row>
    <row r="23" spans="1:9" x14ac:dyDescent="0.25">
      <c r="A23" s="268" t="s">
        <v>281</v>
      </c>
      <c r="B23" s="268"/>
      <c r="C23" s="268"/>
      <c r="D23" s="268"/>
      <c r="E23" s="268"/>
      <c r="F23" s="268"/>
      <c r="G23" s="16">
        <v>15</v>
      </c>
      <c r="H23" s="52">
        <v>0</v>
      </c>
      <c r="I23" s="52">
        <v>0</v>
      </c>
    </row>
    <row r="24" spans="1:9" x14ac:dyDescent="0.25">
      <c r="A24" s="268" t="s">
        <v>282</v>
      </c>
      <c r="B24" s="268"/>
      <c r="C24" s="268"/>
      <c r="D24" s="268"/>
      <c r="E24" s="268"/>
      <c r="F24" s="268"/>
      <c r="G24" s="16">
        <v>16</v>
      </c>
      <c r="H24" s="52">
        <v>0</v>
      </c>
      <c r="I24" s="52">
        <v>0</v>
      </c>
    </row>
    <row r="25" spans="1:9" x14ac:dyDescent="0.25">
      <c r="A25" s="268" t="s">
        <v>283</v>
      </c>
      <c r="B25" s="268"/>
      <c r="C25" s="268"/>
      <c r="D25" s="268"/>
      <c r="E25" s="268"/>
      <c r="F25" s="268"/>
      <c r="G25" s="16">
        <v>17</v>
      </c>
      <c r="H25" s="52">
        <v>0</v>
      </c>
      <c r="I25" s="52">
        <v>0</v>
      </c>
    </row>
    <row r="26" spans="1:9" x14ac:dyDescent="0.25">
      <c r="A26" s="268" t="s">
        <v>284</v>
      </c>
      <c r="B26" s="268"/>
      <c r="C26" s="268"/>
      <c r="D26" s="268"/>
      <c r="E26" s="268"/>
      <c r="F26" s="268"/>
      <c r="G26" s="16">
        <v>18</v>
      </c>
      <c r="H26" s="52">
        <v>0</v>
      </c>
      <c r="I26" s="52">
        <v>0</v>
      </c>
    </row>
    <row r="27" spans="1:9" ht="25.25" customHeight="1" x14ac:dyDescent="0.25">
      <c r="A27" s="278" t="s">
        <v>285</v>
      </c>
      <c r="B27" s="278"/>
      <c r="C27" s="278"/>
      <c r="D27" s="278"/>
      <c r="E27" s="278"/>
      <c r="F27" s="278"/>
      <c r="G27" s="17">
        <v>19</v>
      </c>
      <c r="H27" s="53">
        <f>SUM(H21:H26)</f>
        <v>0</v>
      </c>
      <c r="I27" s="53">
        <f>SUM(I21:I26)</f>
        <v>0</v>
      </c>
    </row>
    <row r="28" spans="1:9" ht="21" customHeight="1" x14ac:dyDescent="0.25">
      <c r="A28" s="268" t="s">
        <v>286</v>
      </c>
      <c r="B28" s="268"/>
      <c r="C28" s="268"/>
      <c r="D28" s="268"/>
      <c r="E28" s="268"/>
      <c r="F28" s="268"/>
      <c r="G28" s="16">
        <v>20</v>
      </c>
      <c r="H28" s="52">
        <v>0</v>
      </c>
      <c r="I28" s="52">
        <v>0</v>
      </c>
    </row>
    <row r="29" spans="1:9" x14ac:dyDescent="0.25">
      <c r="A29" s="268" t="s">
        <v>287</v>
      </c>
      <c r="B29" s="268"/>
      <c r="C29" s="268"/>
      <c r="D29" s="268"/>
      <c r="E29" s="268"/>
      <c r="F29" s="268"/>
      <c r="G29" s="16">
        <v>21</v>
      </c>
      <c r="H29" s="52">
        <v>0</v>
      </c>
      <c r="I29" s="52">
        <v>0</v>
      </c>
    </row>
    <row r="30" spans="1:9" x14ac:dyDescent="0.25">
      <c r="A30" s="268" t="s">
        <v>288</v>
      </c>
      <c r="B30" s="268"/>
      <c r="C30" s="268"/>
      <c r="D30" s="268"/>
      <c r="E30" s="268"/>
      <c r="F30" s="268"/>
      <c r="G30" s="16">
        <v>22</v>
      </c>
      <c r="H30" s="52">
        <v>0</v>
      </c>
      <c r="I30" s="52">
        <v>0</v>
      </c>
    </row>
    <row r="31" spans="1:9" x14ac:dyDescent="0.25">
      <c r="A31" s="268" t="s">
        <v>289</v>
      </c>
      <c r="B31" s="268"/>
      <c r="C31" s="268"/>
      <c r="D31" s="268"/>
      <c r="E31" s="268"/>
      <c r="F31" s="268"/>
      <c r="G31" s="16">
        <v>23</v>
      </c>
      <c r="H31" s="52">
        <v>0</v>
      </c>
      <c r="I31" s="52">
        <v>0</v>
      </c>
    </row>
    <row r="32" spans="1:9" x14ac:dyDescent="0.25">
      <c r="A32" s="268" t="s">
        <v>290</v>
      </c>
      <c r="B32" s="268"/>
      <c r="C32" s="268"/>
      <c r="D32" s="268"/>
      <c r="E32" s="268"/>
      <c r="F32" s="268"/>
      <c r="G32" s="16">
        <v>24</v>
      </c>
      <c r="H32" s="52">
        <v>0</v>
      </c>
      <c r="I32" s="52">
        <v>0</v>
      </c>
    </row>
    <row r="33" spans="1:9" ht="29" customHeight="1" x14ac:dyDescent="0.25">
      <c r="A33" s="278" t="s">
        <v>291</v>
      </c>
      <c r="B33" s="278"/>
      <c r="C33" s="278"/>
      <c r="D33" s="278"/>
      <c r="E33" s="278"/>
      <c r="F33" s="278"/>
      <c r="G33" s="17">
        <v>25</v>
      </c>
      <c r="H33" s="53">
        <f>SUM(H28:H32)</f>
        <v>0</v>
      </c>
      <c r="I33" s="53">
        <f>SUM(I28:I32)</f>
        <v>0</v>
      </c>
    </row>
    <row r="34" spans="1:9" ht="26.4" customHeight="1" x14ac:dyDescent="0.25">
      <c r="A34" s="324" t="s">
        <v>292</v>
      </c>
      <c r="B34" s="324"/>
      <c r="C34" s="324"/>
      <c r="D34" s="324"/>
      <c r="E34" s="324"/>
      <c r="F34" s="324"/>
      <c r="G34" s="18">
        <v>26</v>
      </c>
      <c r="H34" s="54">
        <f>H27+H33</f>
        <v>0</v>
      </c>
      <c r="I34" s="54">
        <f>I27+I33</f>
        <v>0</v>
      </c>
    </row>
    <row r="35" spans="1:9" x14ac:dyDescent="0.25">
      <c r="A35" s="306" t="s">
        <v>250</v>
      </c>
      <c r="B35" s="322"/>
      <c r="C35" s="322"/>
      <c r="D35" s="322"/>
      <c r="E35" s="322"/>
      <c r="F35" s="322"/>
      <c r="G35" s="322">
        <v>0</v>
      </c>
      <c r="H35" s="322"/>
      <c r="I35" s="323"/>
    </row>
    <row r="36" spans="1:9" x14ac:dyDescent="0.25">
      <c r="A36" s="321" t="s">
        <v>293</v>
      </c>
      <c r="B36" s="321"/>
      <c r="C36" s="321"/>
      <c r="D36" s="321"/>
      <c r="E36" s="321"/>
      <c r="F36" s="321"/>
      <c r="G36" s="15">
        <v>27</v>
      </c>
      <c r="H36" s="51">
        <v>0</v>
      </c>
      <c r="I36" s="51">
        <v>0</v>
      </c>
    </row>
    <row r="37" spans="1:9" ht="21.65" customHeight="1" x14ac:dyDescent="0.25">
      <c r="A37" s="215" t="s">
        <v>294</v>
      </c>
      <c r="B37" s="215"/>
      <c r="C37" s="215"/>
      <c r="D37" s="215"/>
      <c r="E37" s="215"/>
      <c r="F37" s="215"/>
      <c r="G37" s="16">
        <v>28</v>
      </c>
      <c r="H37" s="52">
        <v>0</v>
      </c>
      <c r="I37" s="52">
        <v>0</v>
      </c>
    </row>
    <row r="38" spans="1:9" x14ac:dyDescent="0.25">
      <c r="A38" s="215" t="s">
        <v>295</v>
      </c>
      <c r="B38" s="215"/>
      <c r="C38" s="215"/>
      <c r="D38" s="215"/>
      <c r="E38" s="215"/>
      <c r="F38" s="215"/>
      <c r="G38" s="16">
        <v>29</v>
      </c>
      <c r="H38" s="52">
        <v>0</v>
      </c>
      <c r="I38" s="52">
        <v>0</v>
      </c>
    </row>
    <row r="39" spans="1:9" x14ac:dyDescent="0.25">
      <c r="A39" s="215" t="s">
        <v>296</v>
      </c>
      <c r="B39" s="215"/>
      <c r="C39" s="215"/>
      <c r="D39" s="215"/>
      <c r="E39" s="215"/>
      <c r="F39" s="215"/>
      <c r="G39" s="16">
        <v>30</v>
      </c>
      <c r="H39" s="52">
        <v>0</v>
      </c>
      <c r="I39" s="52">
        <v>0</v>
      </c>
    </row>
    <row r="40" spans="1:9" ht="26.4" customHeight="1" x14ac:dyDescent="0.25">
      <c r="A40" s="278" t="s">
        <v>297</v>
      </c>
      <c r="B40" s="278"/>
      <c r="C40" s="278"/>
      <c r="D40" s="278"/>
      <c r="E40" s="278"/>
      <c r="F40" s="278"/>
      <c r="G40" s="17">
        <v>31</v>
      </c>
      <c r="H40" s="53">
        <f>H39+H38+H37+H36</f>
        <v>0</v>
      </c>
      <c r="I40" s="53">
        <f>I39+I38+I37+I36</f>
        <v>0</v>
      </c>
    </row>
    <row r="41" spans="1:9" ht="23" customHeight="1" x14ac:dyDescent="0.25">
      <c r="A41" s="215" t="s">
        <v>298</v>
      </c>
      <c r="B41" s="215"/>
      <c r="C41" s="215"/>
      <c r="D41" s="215"/>
      <c r="E41" s="215"/>
      <c r="F41" s="215"/>
      <c r="G41" s="16">
        <v>32</v>
      </c>
      <c r="H41" s="52">
        <v>0</v>
      </c>
      <c r="I41" s="52">
        <v>0</v>
      </c>
    </row>
    <row r="42" spans="1:9" x14ac:dyDescent="0.25">
      <c r="A42" s="215" t="s">
        <v>299</v>
      </c>
      <c r="B42" s="215"/>
      <c r="C42" s="215"/>
      <c r="D42" s="215"/>
      <c r="E42" s="215"/>
      <c r="F42" s="215"/>
      <c r="G42" s="16">
        <v>33</v>
      </c>
      <c r="H42" s="52">
        <v>0</v>
      </c>
      <c r="I42" s="52">
        <v>0</v>
      </c>
    </row>
    <row r="43" spans="1:9" x14ac:dyDescent="0.25">
      <c r="A43" s="215" t="s">
        <v>300</v>
      </c>
      <c r="B43" s="215"/>
      <c r="C43" s="215"/>
      <c r="D43" s="215"/>
      <c r="E43" s="215"/>
      <c r="F43" s="215"/>
      <c r="G43" s="16">
        <v>34</v>
      </c>
      <c r="H43" s="52">
        <v>0</v>
      </c>
      <c r="I43" s="52">
        <v>0</v>
      </c>
    </row>
    <row r="44" spans="1:9" ht="25.25" customHeight="1" x14ac:dyDescent="0.25">
      <c r="A44" s="215" t="s">
        <v>301</v>
      </c>
      <c r="B44" s="215"/>
      <c r="C44" s="215"/>
      <c r="D44" s="215"/>
      <c r="E44" s="215"/>
      <c r="F44" s="215"/>
      <c r="G44" s="16">
        <v>35</v>
      </c>
      <c r="H44" s="52">
        <v>0</v>
      </c>
      <c r="I44" s="52">
        <v>0</v>
      </c>
    </row>
    <row r="45" spans="1:9" x14ac:dyDescent="0.25">
      <c r="A45" s="215" t="s">
        <v>302</v>
      </c>
      <c r="B45" s="215"/>
      <c r="C45" s="215"/>
      <c r="D45" s="215"/>
      <c r="E45" s="215"/>
      <c r="F45" s="215"/>
      <c r="G45" s="16">
        <v>36</v>
      </c>
      <c r="H45" s="52">
        <v>0</v>
      </c>
      <c r="I45" s="52">
        <v>0</v>
      </c>
    </row>
    <row r="46" spans="1:9" ht="25.25" customHeight="1" x14ac:dyDescent="0.25">
      <c r="A46" s="278" t="s">
        <v>303</v>
      </c>
      <c r="B46" s="278"/>
      <c r="C46" s="278"/>
      <c r="D46" s="278"/>
      <c r="E46" s="278"/>
      <c r="F46" s="278"/>
      <c r="G46" s="17">
        <v>37</v>
      </c>
      <c r="H46" s="53">
        <f>H45+H44+H43+H42+H41</f>
        <v>0</v>
      </c>
      <c r="I46" s="53">
        <f>I45+I44+I43+I42+I41</f>
        <v>0</v>
      </c>
    </row>
    <row r="47" spans="1:9" ht="28.25" customHeight="1" x14ac:dyDescent="0.25">
      <c r="A47" s="270" t="s">
        <v>304</v>
      </c>
      <c r="B47" s="270"/>
      <c r="C47" s="270"/>
      <c r="D47" s="270"/>
      <c r="E47" s="270"/>
      <c r="F47" s="270"/>
      <c r="G47" s="17">
        <v>38</v>
      </c>
      <c r="H47" s="53">
        <f>H46+H40</f>
        <v>0</v>
      </c>
      <c r="I47" s="53">
        <f>I46+I40</f>
        <v>0</v>
      </c>
    </row>
    <row r="48" spans="1:9" x14ac:dyDescent="0.25">
      <c r="A48" s="268" t="s">
        <v>305</v>
      </c>
      <c r="B48" s="268"/>
      <c r="C48" s="268"/>
      <c r="D48" s="268"/>
      <c r="E48" s="268"/>
      <c r="F48" s="268"/>
      <c r="G48" s="16">
        <v>39</v>
      </c>
      <c r="H48" s="52">
        <v>0</v>
      </c>
      <c r="I48" s="52">
        <v>0</v>
      </c>
    </row>
    <row r="49" spans="1:9" ht="24.65" customHeight="1" x14ac:dyDescent="0.25">
      <c r="A49" s="270" t="s">
        <v>306</v>
      </c>
      <c r="B49" s="270"/>
      <c r="C49" s="270"/>
      <c r="D49" s="270"/>
      <c r="E49" s="270"/>
      <c r="F49" s="270"/>
      <c r="G49" s="17">
        <v>40</v>
      </c>
      <c r="H49" s="53">
        <f>H19+H34+H47+H48</f>
        <v>0</v>
      </c>
      <c r="I49" s="53">
        <f>I19+I34+I47+I48</f>
        <v>0</v>
      </c>
    </row>
    <row r="50" spans="1:9" x14ac:dyDescent="0.25">
      <c r="A50" s="328" t="s">
        <v>264</v>
      </c>
      <c r="B50" s="328"/>
      <c r="C50" s="328"/>
      <c r="D50" s="328"/>
      <c r="E50" s="328"/>
      <c r="F50" s="328"/>
      <c r="G50" s="16">
        <v>41</v>
      </c>
      <c r="H50" s="52">
        <v>0</v>
      </c>
      <c r="I50" s="52">
        <v>0</v>
      </c>
    </row>
    <row r="51" spans="1:9" ht="29" customHeight="1" x14ac:dyDescent="0.25">
      <c r="A51" s="327" t="s">
        <v>307</v>
      </c>
      <c r="B51" s="327"/>
      <c r="C51" s="327"/>
      <c r="D51" s="327"/>
      <c r="E51" s="327"/>
      <c r="F51" s="327"/>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4"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activeCell="G2" sqref="G2"/>
    </sheetView>
  </sheetViews>
  <sheetFormatPr defaultRowHeight="12.5" x14ac:dyDescent="0.25"/>
  <cols>
    <col min="1" max="4" width="9.08984375" style="2"/>
    <col min="5" max="5" width="10.08984375" style="2" bestFit="1" customWidth="1"/>
    <col min="6" max="7" width="9.08984375" style="2"/>
    <col min="8" max="23" width="13.453125" style="69" customWidth="1"/>
    <col min="24" max="24" width="13.453125" style="1" customWidth="1"/>
    <col min="25" max="27" width="9.08984375" style="1"/>
    <col min="28" max="259" width="9.08984375" style="2"/>
    <col min="260" max="260" width="10.08984375" style="2" bestFit="1" customWidth="1"/>
    <col min="261" max="264" width="9.08984375" style="2"/>
    <col min="265" max="266" width="9.90625" style="2" bestFit="1" customWidth="1"/>
    <col min="267" max="515" width="9.08984375" style="2"/>
    <col min="516" max="516" width="10.08984375" style="2" bestFit="1" customWidth="1"/>
    <col min="517" max="520" width="9.08984375" style="2"/>
    <col min="521" max="522" width="9.90625" style="2" bestFit="1" customWidth="1"/>
    <col min="523" max="771" width="9.08984375" style="2"/>
    <col min="772" max="772" width="10.08984375" style="2" bestFit="1" customWidth="1"/>
    <col min="773" max="776" width="9.08984375" style="2"/>
    <col min="777" max="778" width="9.90625" style="2" bestFit="1" customWidth="1"/>
    <col min="779" max="1027" width="9.08984375" style="2"/>
    <col min="1028" max="1028" width="10.08984375" style="2" bestFit="1" customWidth="1"/>
    <col min="1029" max="1032" width="9.08984375" style="2"/>
    <col min="1033" max="1034" width="9.90625" style="2" bestFit="1" customWidth="1"/>
    <col min="1035" max="1283" width="9.08984375" style="2"/>
    <col min="1284" max="1284" width="10.08984375" style="2" bestFit="1" customWidth="1"/>
    <col min="1285" max="1288" width="9.08984375" style="2"/>
    <col min="1289" max="1290" width="9.90625" style="2" bestFit="1" customWidth="1"/>
    <col min="1291" max="1539" width="9.08984375" style="2"/>
    <col min="1540" max="1540" width="10.08984375" style="2" bestFit="1" customWidth="1"/>
    <col min="1541" max="1544" width="9.08984375" style="2"/>
    <col min="1545" max="1546" width="9.90625" style="2" bestFit="1" customWidth="1"/>
    <col min="1547" max="1795" width="9.08984375" style="2"/>
    <col min="1796" max="1796" width="10.08984375" style="2" bestFit="1" customWidth="1"/>
    <col min="1797" max="1800" width="9.08984375" style="2"/>
    <col min="1801" max="1802" width="9.90625" style="2" bestFit="1" customWidth="1"/>
    <col min="1803" max="2051" width="9.08984375" style="2"/>
    <col min="2052" max="2052" width="10.08984375" style="2" bestFit="1" customWidth="1"/>
    <col min="2053" max="2056" width="9.08984375" style="2"/>
    <col min="2057" max="2058" width="9.90625" style="2" bestFit="1" customWidth="1"/>
    <col min="2059" max="2307" width="9.08984375" style="2"/>
    <col min="2308" max="2308" width="10.08984375" style="2" bestFit="1" customWidth="1"/>
    <col min="2309" max="2312" width="9.08984375" style="2"/>
    <col min="2313" max="2314" width="9.90625" style="2" bestFit="1" customWidth="1"/>
    <col min="2315" max="2563" width="9.08984375" style="2"/>
    <col min="2564" max="2564" width="10.08984375" style="2" bestFit="1" customWidth="1"/>
    <col min="2565" max="2568" width="9.08984375" style="2"/>
    <col min="2569" max="2570" width="9.90625" style="2" bestFit="1" customWidth="1"/>
    <col min="2571" max="2819" width="9.08984375" style="2"/>
    <col min="2820" max="2820" width="10.08984375" style="2" bestFit="1" customWidth="1"/>
    <col min="2821" max="2824" width="9.08984375" style="2"/>
    <col min="2825" max="2826" width="9.90625" style="2" bestFit="1" customWidth="1"/>
    <col min="2827" max="3075" width="9.08984375" style="2"/>
    <col min="3076" max="3076" width="10.08984375" style="2" bestFit="1" customWidth="1"/>
    <col min="3077" max="3080" width="9.08984375" style="2"/>
    <col min="3081" max="3082" width="9.90625" style="2" bestFit="1" customWidth="1"/>
    <col min="3083" max="3331" width="9.08984375" style="2"/>
    <col min="3332" max="3332" width="10.08984375" style="2" bestFit="1" customWidth="1"/>
    <col min="3333" max="3336" width="9.08984375" style="2"/>
    <col min="3337" max="3338" width="9.90625" style="2" bestFit="1" customWidth="1"/>
    <col min="3339" max="3587" width="9.08984375" style="2"/>
    <col min="3588" max="3588" width="10.08984375" style="2" bestFit="1" customWidth="1"/>
    <col min="3589" max="3592" width="9.08984375" style="2"/>
    <col min="3593" max="3594" width="9.90625" style="2" bestFit="1" customWidth="1"/>
    <col min="3595" max="3843" width="9.08984375" style="2"/>
    <col min="3844" max="3844" width="10.08984375" style="2" bestFit="1" customWidth="1"/>
    <col min="3845" max="3848" width="9.08984375" style="2"/>
    <col min="3849" max="3850" width="9.90625" style="2" bestFit="1" customWidth="1"/>
    <col min="3851" max="4099" width="9.08984375" style="2"/>
    <col min="4100" max="4100" width="10.08984375" style="2" bestFit="1" customWidth="1"/>
    <col min="4101" max="4104" width="9.08984375" style="2"/>
    <col min="4105" max="4106" width="9.90625" style="2" bestFit="1" customWidth="1"/>
    <col min="4107" max="4355" width="9.08984375" style="2"/>
    <col min="4356" max="4356" width="10.08984375" style="2" bestFit="1" customWidth="1"/>
    <col min="4357" max="4360" width="9.08984375" style="2"/>
    <col min="4361" max="4362" width="9.90625" style="2" bestFit="1" customWidth="1"/>
    <col min="4363" max="4611" width="9.08984375" style="2"/>
    <col min="4612" max="4612" width="10.08984375" style="2" bestFit="1" customWidth="1"/>
    <col min="4613" max="4616" width="9.08984375" style="2"/>
    <col min="4617" max="4618" width="9.90625" style="2" bestFit="1" customWidth="1"/>
    <col min="4619" max="4867" width="9.08984375" style="2"/>
    <col min="4868" max="4868" width="10.08984375" style="2" bestFit="1" customWidth="1"/>
    <col min="4869" max="4872" width="9.08984375" style="2"/>
    <col min="4873" max="4874" width="9.90625" style="2" bestFit="1" customWidth="1"/>
    <col min="4875" max="5123" width="9.08984375" style="2"/>
    <col min="5124" max="5124" width="10.08984375" style="2" bestFit="1" customWidth="1"/>
    <col min="5125" max="5128" width="9.08984375" style="2"/>
    <col min="5129" max="5130" width="9.90625" style="2" bestFit="1" customWidth="1"/>
    <col min="5131" max="5379" width="9.08984375" style="2"/>
    <col min="5380" max="5380" width="10.08984375" style="2" bestFit="1" customWidth="1"/>
    <col min="5381" max="5384" width="9.08984375" style="2"/>
    <col min="5385" max="5386" width="9.90625" style="2" bestFit="1" customWidth="1"/>
    <col min="5387" max="5635" width="9.08984375" style="2"/>
    <col min="5636" max="5636" width="10.08984375" style="2" bestFit="1" customWidth="1"/>
    <col min="5637" max="5640" width="9.08984375" style="2"/>
    <col min="5641" max="5642" width="9.90625" style="2" bestFit="1" customWidth="1"/>
    <col min="5643" max="5891" width="9.08984375" style="2"/>
    <col min="5892" max="5892" width="10.08984375" style="2" bestFit="1" customWidth="1"/>
    <col min="5893" max="5896" width="9.08984375" style="2"/>
    <col min="5897" max="5898" width="9.90625" style="2" bestFit="1" customWidth="1"/>
    <col min="5899" max="6147" width="9.08984375" style="2"/>
    <col min="6148" max="6148" width="10.08984375" style="2" bestFit="1" customWidth="1"/>
    <col min="6149" max="6152" width="9.08984375" style="2"/>
    <col min="6153" max="6154" width="9.90625" style="2" bestFit="1" customWidth="1"/>
    <col min="6155" max="6403" width="9.08984375" style="2"/>
    <col min="6404" max="6404" width="10.08984375" style="2" bestFit="1" customWidth="1"/>
    <col min="6405" max="6408" width="9.08984375" style="2"/>
    <col min="6409" max="6410" width="9.90625" style="2" bestFit="1" customWidth="1"/>
    <col min="6411" max="6659" width="9.08984375" style="2"/>
    <col min="6660" max="6660" width="10.08984375" style="2" bestFit="1" customWidth="1"/>
    <col min="6661" max="6664" width="9.08984375" style="2"/>
    <col min="6665" max="6666" width="9.90625" style="2" bestFit="1" customWidth="1"/>
    <col min="6667" max="6915" width="9.08984375" style="2"/>
    <col min="6916" max="6916" width="10.08984375" style="2" bestFit="1" customWidth="1"/>
    <col min="6917" max="6920" width="9.08984375" style="2"/>
    <col min="6921" max="6922" width="9.90625" style="2" bestFit="1" customWidth="1"/>
    <col min="6923" max="7171" width="9.08984375" style="2"/>
    <col min="7172" max="7172" width="10.08984375" style="2" bestFit="1" customWidth="1"/>
    <col min="7173" max="7176" width="9.08984375" style="2"/>
    <col min="7177" max="7178" width="9.90625" style="2" bestFit="1" customWidth="1"/>
    <col min="7179" max="7427" width="9.08984375" style="2"/>
    <col min="7428" max="7428" width="10.08984375" style="2" bestFit="1" customWidth="1"/>
    <col min="7429" max="7432" width="9.08984375" style="2"/>
    <col min="7433" max="7434" width="9.90625" style="2" bestFit="1" customWidth="1"/>
    <col min="7435" max="7683" width="9.08984375" style="2"/>
    <col min="7684" max="7684" width="10.08984375" style="2" bestFit="1" customWidth="1"/>
    <col min="7685" max="7688" width="9.08984375" style="2"/>
    <col min="7689" max="7690" width="9.90625" style="2" bestFit="1" customWidth="1"/>
    <col min="7691" max="7939" width="9.08984375" style="2"/>
    <col min="7940" max="7940" width="10.08984375" style="2" bestFit="1" customWidth="1"/>
    <col min="7941" max="7944" width="9.08984375" style="2"/>
    <col min="7945" max="7946" width="9.90625" style="2" bestFit="1" customWidth="1"/>
    <col min="7947" max="8195" width="9.08984375" style="2"/>
    <col min="8196" max="8196" width="10.08984375" style="2" bestFit="1" customWidth="1"/>
    <col min="8197" max="8200" width="9.08984375" style="2"/>
    <col min="8201" max="8202" width="9.90625" style="2" bestFit="1" customWidth="1"/>
    <col min="8203" max="8451" width="9.08984375" style="2"/>
    <col min="8452" max="8452" width="10.08984375" style="2" bestFit="1" customWidth="1"/>
    <col min="8453" max="8456" width="9.08984375" style="2"/>
    <col min="8457" max="8458" width="9.90625" style="2" bestFit="1" customWidth="1"/>
    <col min="8459" max="8707" width="9.08984375" style="2"/>
    <col min="8708" max="8708" width="10.08984375" style="2" bestFit="1" customWidth="1"/>
    <col min="8709" max="8712" width="9.08984375" style="2"/>
    <col min="8713" max="8714" width="9.90625" style="2" bestFit="1" customWidth="1"/>
    <col min="8715" max="8963" width="9.08984375" style="2"/>
    <col min="8964" max="8964" width="10.08984375" style="2" bestFit="1" customWidth="1"/>
    <col min="8965" max="8968" width="9.08984375" style="2"/>
    <col min="8969" max="8970" width="9.90625" style="2" bestFit="1" customWidth="1"/>
    <col min="8971" max="9219" width="9.08984375" style="2"/>
    <col min="9220" max="9220" width="10.08984375" style="2" bestFit="1" customWidth="1"/>
    <col min="9221" max="9224" width="9.08984375" style="2"/>
    <col min="9225" max="9226" width="9.90625" style="2" bestFit="1" customWidth="1"/>
    <col min="9227" max="9475" width="9.08984375" style="2"/>
    <col min="9476" max="9476" width="10.08984375" style="2" bestFit="1" customWidth="1"/>
    <col min="9477" max="9480" width="9.08984375" style="2"/>
    <col min="9481" max="9482" width="9.90625" style="2" bestFit="1" customWidth="1"/>
    <col min="9483" max="9731" width="9.08984375" style="2"/>
    <col min="9732" max="9732" width="10.08984375" style="2" bestFit="1" customWidth="1"/>
    <col min="9733" max="9736" width="9.08984375" style="2"/>
    <col min="9737" max="9738" width="9.90625" style="2" bestFit="1" customWidth="1"/>
    <col min="9739" max="9987" width="9.08984375" style="2"/>
    <col min="9988" max="9988" width="10.08984375" style="2" bestFit="1" customWidth="1"/>
    <col min="9989" max="9992" width="9.08984375" style="2"/>
    <col min="9993" max="9994" width="9.90625" style="2" bestFit="1" customWidth="1"/>
    <col min="9995" max="10243" width="9.08984375" style="2"/>
    <col min="10244" max="10244" width="10.08984375" style="2" bestFit="1" customWidth="1"/>
    <col min="10245" max="10248" width="9.08984375" style="2"/>
    <col min="10249" max="10250" width="9.90625" style="2" bestFit="1" customWidth="1"/>
    <col min="10251" max="10499" width="9.08984375" style="2"/>
    <col min="10500" max="10500" width="10.08984375" style="2" bestFit="1" customWidth="1"/>
    <col min="10501" max="10504" width="9.08984375" style="2"/>
    <col min="10505" max="10506" width="9.90625" style="2" bestFit="1" customWidth="1"/>
    <col min="10507" max="10755" width="9.08984375" style="2"/>
    <col min="10756" max="10756" width="10.08984375" style="2" bestFit="1" customWidth="1"/>
    <col min="10757" max="10760" width="9.08984375" style="2"/>
    <col min="10761" max="10762" width="9.90625" style="2" bestFit="1" customWidth="1"/>
    <col min="10763" max="11011" width="9.08984375" style="2"/>
    <col min="11012" max="11012" width="10.08984375" style="2" bestFit="1" customWidth="1"/>
    <col min="11013" max="11016" width="9.08984375" style="2"/>
    <col min="11017" max="11018" width="9.90625" style="2" bestFit="1" customWidth="1"/>
    <col min="11019" max="11267" width="9.08984375" style="2"/>
    <col min="11268" max="11268" width="10.08984375" style="2" bestFit="1" customWidth="1"/>
    <col min="11269" max="11272" width="9.08984375" style="2"/>
    <col min="11273" max="11274" width="9.90625" style="2" bestFit="1" customWidth="1"/>
    <col min="11275" max="11523" width="9.08984375" style="2"/>
    <col min="11524" max="11524" width="10.08984375" style="2" bestFit="1" customWidth="1"/>
    <col min="11525" max="11528" width="9.08984375" style="2"/>
    <col min="11529" max="11530" width="9.90625" style="2" bestFit="1" customWidth="1"/>
    <col min="11531" max="11779" width="9.08984375" style="2"/>
    <col min="11780" max="11780" width="10.08984375" style="2" bestFit="1" customWidth="1"/>
    <col min="11781" max="11784" width="9.08984375" style="2"/>
    <col min="11785" max="11786" width="9.90625" style="2" bestFit="1" customWidth="1"/>
    <col min="11787" max="12035" width="9.08984375" style="2"/>
    <col min="12036" max="12036" width="10.08984375" style="2" bestFit="1" customWidth="1"/>
    <col min="12037" max="12040" width="9.08984375" style="2"/>
    <col min="12041" max="12042" width="9.90625" style="2" bestFit="1" customWidth="1"/>
    <col min="12043" max="12291" width="9.08984375" style="2"/>
    <col min="12292" max="12292" width="10.08984375" style="2" bestFit="1" customWidth="1"/>
    <col min="12293" max="12296" width="9.08984375" style="2"/>
    <col min="12297" max="12298" width="9.90625" style="2" bestFit="1" customWidth="1"/>
    <col min="12299" max="12547" width="9.08984375" style="2"/>
    <col min="12548" max="12548" width="10.08984375" style="2" bestFit="1" customWidth="1"/>
    <col min="12549" max="12552" width="9.08984375" style="2"/>
    <col min="12553" max="12554" width="9.90625" style="2" bestFit="1" customWidth="1"/>
    <col min="12555" max="12803" width="9.08984375" style="2"/>
    <col min="12804" max="12804" width="10.08984375" style="2" bestFit="1" customWidth="1"/>
    <col min="12805" max="12808" width="9.08984375" style="2"/>
    <col min="12809" max="12810" width="9.90625" style="2" bestFit="1" customWidth="1"/>
    <col min="12811" max="13059" width="9.08984375" style="2"/>
    <col min="13060" max="13060" width="10.08984375" style="2" bestFit="1" customWidth="1"/>
    <col min="13061" max="13064" width="9.08984375" style="2"/>
    <col min="13065" max="13066" width="9.90625" style="2" bestFit="1" customWidth="1"/>
    <col min="13067" max="13315" width="9.08984375" style="2"/>
    <col min="13316" max="13316" width="10.08984375" style="2" bestFit="1" customWidth="1"/>
    <col min="13317" max="13320" width="9.08984375" style="2"/>
    <col min="13321" max="13322" width="9.90625" style="2" bestFit="1" customWidth="1"/>
    <col min="13323" max="13571" width="9.08984375" style="2"/>
    <col min="13572" max="13572" width="10.08984375" style="2" bestFit="1" customWidth="1"/>
    <col min="13573" max="13576" width="9.08984375" style="2"/>
    <col min="13577" max="13578" width="9.90625" style="2" bestFit="1" customWidth="1"/>
    <col min="13579" max="13827" width="9.08984375" style="2"/>
    <col min="13828" max="13828" width="10.08984375" style="2" bestFit="1" customWidth="1"/>
    <col min="13829" max="13832" width="9.08984375" style="2"/>
    <col min="13833" max="13834" width="9.90625" style="2" bestFit="1" customWidth="1"/>
    <col min="13835" max="14083" width="9.08984375" style="2"/>
    <col min="14084" max="14084" width="10.08984375" style="2" bestFit="1" customWidth="1"/>
    <col min="14085" max="14088" width="9.08984375" style="2"/>
    <col min="14089" max="14090" width="9.90625" style="2" bestFit="1" customWidth="1"/>
    <col min="14091" max="14339" width="9.08984375" style="2"/>
    <col min="14340" max="14340" width="10.08984375" style="2" bestFit="1" customWidth="1"/>
    <col min="14341" max="14344" width="9.08984375" style="2"/>
    <col min="14345" max="14346" width="9.90625" style="2" bestFit="1" customWidth="1"/>
    <col min="14347" max="14595" width="9.08984375" style="2"/>
    <col min="14596" max="14596" width="10.08984375" style="2" bestFit="1" customWidth="1"/>
    <col min="14597" max="14600" width="9.08984375" style="2"/>
    <col min="14601" max="14602" width="9.90625" style="2" bestFit="1" customWidth="1"/>
    <col min="14603" max="14851" width="9.08984375" style="2"/>
    <col min="14852" max="14852" width="10.08984375" style="2" bestFit="1" customWidth="1"/>
    <col min="14853" max="14856" width="9.08984375" style="2"/>
    <col min="14857" max="14858" width="9.90625" style="2" bestFit="1" customWidth="1"/>
    <col min="14859" max="15107" width="9.08984375" style="2"/>
    <col min="15108" max="15108" width="10.08984375" style="2" bestFit="1" customWidth="1"/>
    <col min="15109" max="15112" width="9.08984375" style="2"/>
    <col min="15113" max="15114" width="9.90625" style="2" bestFit="1" customWidth="1"/>
    <col min="15115" max="15363" width="9.08984375" style="2"/>
    <col min="15364" max="15364" width="10.08984375" style="2" bestFit="1" customWidth="1"/>
    <col min="15365" max="15368" width="9.08984375" style="2"/>
    <col min="15369" max="15370" width="9.90625" style="2" bestFit="1" customWidth="1"/>
    <col min="15371" max="15619" width="9.08984375" style="2"/>
    <col min="15620" max="15620" width="10.08984375" style="2" bestFit="1" customWidth="1"/>
    <col min="15621" max="15624" width="9.08984375" style="2"/>
    <col min="15625" max="15626" width="9.90625" style="2" bestFit="1" customWidth="1"/>
    <col min="15627" max="15875" width="9.08984375" style="2"/>
    <col min="15876" max="15876" width="10.08984375" style="2" bestFit="1" customWidth="1"/>
    <col min="15877" max="15880" width="9.08984375" style="2"/>
    <col min="15881" max="15882" width="9.90625" style="2" bestFit="1" customWidth="1"/>
    <col min="15883" max="16131" width="9.08984375" style="2"/>
    <col min="16132" max="16132" width="10.08984375" style="2" bestFit="1" customWidth="1"/>
    <col min="16133" max="16136" width="9.08984375" style="2"/>
    <col min="16137" max="16138" width="9.90625" style="2" bestFit="1" customWidth="1"/>
    <col min="16139" max="16384" width="9.08984375" style="2"/>
  </cols>
  <sheetData>
    <row r="1" spans="1:23" x14ac:dyDescent="0.25">
      <c r="A1" s="329" t="s">
        <v>308</v>
      </c>
      <c r="B1" s="330"/>
      <c r="C1" s="330"/>
      <c r="D1" s="330"/>
      <c r="E1" s="330"/>
      <c r="F1" s="330"/>
      <c r="G1" s="330"/>
      <c r="H1" s="330"/>
      <c r="I1" s="330"/>
      <c r="J1" s="330"/>
      <c r="K1" s="68"/>
    </row>
    <row r="2" spans="1:23" ht="15.5" x14ac:dyDescent="0.25">
      <c r="A2" s="3"/>
      <c r="B2" s="4"/>
      <c r="C2" s="331" t="s">
        <v>309</v>
      </c>
      <c r="D2" s="331"/>
      <c r="E2" s="5">
        <v>43466</v>
      </c>
      <c r="F2" s="6" t="s">
        <v>0</v>
      </c>
      <c r="G2" s="5">
        <v>43830</v>
      </c>
      <c r="H2" s="70"/>
      <c r="I2" s="70"/>
      <c r="J2" s="70"/>
      <c r="K2" s="71"/>
      <c r="V2" s="72" t="s">
        <v>361</v>
      </c>
    </row>
    <row r="3" spans="1:23" ht="13.5" customHeight="1" thickBot="1" x14ac:dyDescent="0.3">
      <c r="A3" s="334" t="s">
        <v>310</v>
      </c>
      <c r="B3" s="335"/>
      <c r="C3" s="335"/>
      <c r="D3" s="335"/>
      <c r="E3" s="335"/>
      <c r="F3" s="335"/>
      <c r="G3" s="338" t="s">
        <v>3</v>
      </c>
      <c r="H3" s="340" t="s">
        <v>311</v>
      </c>
      <c r="I3" s="340"/>
      <c r="J3" s="340"/>
      <c r="K3" s="340"/>
      <c r="L3" s="340"/>
      <c r="M3" s="340"/>
      <c r="N3" s="340"/>
      <c r="O3" s="340"/>
      <c r="P3" s="340"/>
      <c r="Q3" s="340"/>
      <c r="R3" s="340"/>
      <c r="S3" s="340"/>
      <c r="T3" s="340"/>
      <c r="U3" s="340"/>
      <c r="V3" s="340" t="s">
        <v>312</v>
      </c>
      <c r="W3" s="342" t="s">
        <v>313</v>
      </c>
    </row>
    <row r="4" spans="1:23" ht="53" thickBot="1" x14ac:dyDescent="0.3">
      <c r="A4" s="336"/>
      <c r="B4" s="337"/>
      <c r="C4" s="337"/>
      <c r="D4" s="337"/>
      <c r="E4" s="337"/>
      <c r="F4" s="337"/>
      <c r="G4" s="339"/>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41"/>
      <c r="W4" s="343"/>
    </row>
    <row r="5" spans="1:23" ht="21" x14ac:dyDescent="0.25">
      <c r="A5" s="344">
        <v>1</v>
      </c>
      <c r="B5" s="345"/>
      <c r="C5" s="345"/>
      <c r="D5" s="345"/>
      <c r="E5" s="345"/>
      <c r="F5" s="345"/>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46" t="s">
        <v>328</v>
      </c>
      <c r="B6" s="346"/>
      <c r="C6" s="346"/>
      <c r="D6" s="346"/>
      <c r="E6" s="346"/>
      <c r="F6" s="346"/>
      <c r="G6" s="346"/>
      <c r="H6" s="346"/>
      <c r="I6" s="346"/>
      <c r="J6" s="346"/>
      <c r="K6" s="346"/>
      <c r="L6" s="346"/>
      <c r="M6" s="346"/>
      <c r="N6" s="347"/>
      <c r="O6" s="347"/>
      <c r="P6" s="347"/>
      <c r="Q6" s="347"/>
      <c r="R6" s="347"/>
      <c r="S6" s="347"/>
      <c r="T6" s="347"/>
      <c r="U6" s="347"/>
      <c r="V6" s="347"/>
      <c r="W6" s="348"/>
    </row>
    <row r="7" spans="1:23" x14ac:dyDescent="0.25">
      <c r="A7" s="349" t="s">
        <v>378</v>
      </c>
      <c r="B7" s="349"/>
      <c r="C7" s="349"/>
      <c r="D7" s="349"/>
      <c r="E7" s="349"/>
      <c r="F7" s="349"/>
      <c r="G7" s="8">
        <v>1</v>
      </c>
      <c r="H7" s="77">
        <v>133165000</v>
      </c>
      <c r="I7" s="77">
        <v>0</v>
      </c>
      <c r="J7" s="77">
        <v>6658250</v>
      </c>
      <c r="K7" s="77">
        <v>14895346</v>
      </c>
      <c r="L7" s="77">
        <v>280440</v>
      </c>
      <c r="M7" s="77">
        <v>0</v>
      </c>
      <c r="N7" s="77">
        <v>0</v>
      </c>
      <c r="O7" s="77">
        <v>0</v>
      </c>
      <c r="P7" s="77">
        <v>0</v>
      </c>
      <c r="Q7" s="77">
        <v>0</v>
      </c>
      <c r="R7" s="77">
        <v>0</v>
      </c>
      <c r="S7" s="77">
        <v>4734925</v>
      </c>
      <c r="T7" s="77">
        <v>64283338</v>
      </c>
      <c r="U7" s="78">
        <f>H7+I7+J7+K7-L7+M7+N7+O7+P7+Q7+R7+S7+T7</f>
        <v>223456419</v>
      </c>
      <c r="V7" s="77">
        <v>0</v>
      </c>
      <c r="W7" s="78">
        <f>U7+V7</f>
        <v>223456419</v>
      </c>
    </row>
    <row r="8" spans="1:23" x14ac:dyDescent="0.25">
      <c r="A8" s="332" t="s">
        <v>329</v>
      </c>
      <c r="B8" s="332"/>
      <c r="C8" s="332"/>
      <c r="D8" s="332"/>
      <c r="E8" s="332"/>
      <c r="F8" s="332"/>
      <c r="G8" s="8">
        <v>2</v>
      </c>
      <c r="H8" s="77">
        <v>0</v>
      </c>
      <c r="I8" s="77">
        <v>0</v>
      </c>
      <c r="J8" s="77">
        <v>0</v>
      </c>
      <c r="K8" s="77">
        <v>0</v>
      </c>
      <c r="L8" s="77">
        <v>0</v>
      </c>
      <c r="M8" s="77">
        <v>0</v>
      </c>
      <c r="N8" s="77">
        <v>0</v>
      </c>
      <c r="O8" s="77">
        <v>0</v>
      </c>
      <c r="P8" s="77">
        <v>0</v>
      </c>
      <c r="Q8" s="77">
        <v>0</v>
      </c>
      <c r="R8" s="77">
        <v>0</v>
      </c>
      <c r="S8" s="77">
        <v>-944193</v>
      </c>
      <c r="T8" s="77">
        <v>0</v>
      </c>
      <c r="U8" s="78">
        <f t="shared" ref="U8:U9" si="0">H8+I8+J8+K8-L8+M8+N8+O8+P8+Q8+R8+S8+T8</f>
        <v>-944193</v>
      </c>
      <c r="V8" s="77">
        <v>0</v>
      </c>
      <c r="W8" s="78">
        <f t="shared" ref="W8:W9" si="1">U8+V8</f>
        <v>-944193</v>
      </c>
    </row>
    <row r="9" spans="1:23" x14ac:dyDescent="0.25">
      <c r="A9" s="332" t="s">
        <v>330</v>
      </c>
      <c r="B9" s="332"/>
      <c r="C9" s="332"/>
      <c r="D9" s="332"/>
      <c r="E9" s="332"/>
      <c r="F9" s="332"/>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5">
      <c r="A10" s="333" t="s">
        <v>379</v>
      </c>
      <c r="B10" s="333"/>
      <c r="C10" s="333"/>
      <c r="D10" s="333"/>
      <c r="E10" s="333"/>
      <c r="F10" s="333"/>
      <c r="G10" s="9">
        <v>4</v>
      </c>
      <c r="H10" s="79">
        <f>H7+H8+H9</f>
        <v>133165000</v>
      </c>
      <c r="I10" s="79">
        <f t="shared" ref="I10:W10" si="2">I7+I8+I9</f>
        <v>0</v>
      </c>
      <c r="J10" s="79">
        <f t="shared" si="2"/>
        <v>6658250</v>
      </c>
      <c r="K10" s="79">
        <f t="shared" si="2"/>
        <v>14895346</v>
      </c>
      <c r="L10" s="79">
        <f t="shared" si="2"/>
        <v>280440</v>
      </c>
      <c r="M10" s="79">
        <f t="shared" si="2"/>
        <v>0</v>
      </c>
      <c r="N10" s="79">
        <f t="shared" si="2"/>
        <v>0</v>
      </c>
      <c r="O10" s="79">
        <f t="shared" si="2"/>
        <v>0</v>
      </c>
      <c r="P10" s="79">
        <f t="shared" si="2"/>
        <v>0</v>
      </c>
      <c r="Q10" s="79">
        <f t="shared" si="2"/>
        <v>0</v>
      </c>
      <c r="R10" s="79">
        <f t="shared" si="2"/>
        <v>0</v>
      </c>
      <c r="S10" s="79">
        <f t="shared" si="2"/>
        <v>3790732</v>
      </c>
      <c r="T10" s="79">
        <f t="shared" si="2"/>
        <v>64283338</v>
      </c>
      <c r="U10" s="79">
        <f t="shared" si="2"/>
        <v>222512226</v>
      </c>
      <c r="V10" s="79">
        <f t="shared" si="2"/>
        <v>0</v>
      </c>
      <c r="W10" s="79">
        <f t="shared" si="2"/>
        <v>222512226</v>
      </c>
    </row>
    <row r="11" spans="1:23" x14ac:dyDescent="0.25">
      <c r="A11" s="332" t="s">
        <v>331</v>
      </c>
      <c r="B11" s="332"/>
      <c r="C11" s="332"/>
      <c r="D11" s="332"/>
      <c r="E11" s="332"/>
      <c r="F11" s="332"/>
      <c r="G11" s="8">
        <v>5</v>
      </c>
      <c r="H11" s="81">
        <v>0</v>
      </c>
      <c r="I11" s="81">
        <v>0</v>
      </c>
      <c r="J11" s="81">
        <v>0</v>
      </c>
      <c r="K11" s="81">
        <v>0</v>
      </c>
      <c r="L11" s="81">
        <v>0</v>
      </c>
      <c r="M11" s="81">
        <v>0</v>
      </c>
      <c r="N11" s="81">
        <v>0</v>
      </c>
      <c r="O11" s="81">
        <v>0</v>
      </c>
      <c r="P11" s="81">
        <v>0</v>
      </c>
      <c r="Q11" s="81">
        <v>0</v>
      </c>
      <c r="R11" s="81">
        <v>0</v>
      </c>
      <c r="S11" s="81">
        <v>0</v>
      </c>
      <c r="T11" s="77">
        <v>111848080</v>
      </c>
      <c r="U11" s="78">
        <f>H11+I11+J11+K11-L11+M11+N11+O11+P11+Q11+R11+S11+T11</f>
        <v>111848080</v>
      </c>
      <c r="V11" s="77">
        <v>0</v>
      </c>
      <c r="W11" s="78">
        <f t="shared" ref="W11:W28" si="3">U11+V11</f>
        <v>111848080</v>
      </c>
    </row>
    <row r="12" spans="1:23" x14ac:dyDescent="0.25">
      <c r="A12" s="332" t="s">
        <v>332</v>
      </c>
      <c r="B12" s="332"/>
      <c r="C12" s="332"/>
      <c r="D12" s="332"/>
      <c r="E12" s="332"/>
      <c r="F12" s="332"/>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5">
      <c r="A13" s="332" t="s">
        <v>333</v>
      </c>
      <c r="B13" s="332"/>
      <c r="C13" s="332"/>
      <c r="D13" s="332"/>
      <c r="E13" s="332"/>
      <c r="F13" s="332"/>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5">
      <c r="A14" s="332" t="s">
        <v>334</v>
      </c>
      <c r="B14" s="332"/>
      <c r="C14" s="332"/>
      <c r="D14" s="332"/>
      <c r="E14" s="332"/>
      <c r="F14" s="332"/>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32" t="s">
        <v>335</v>
      </c>
      <c r="B15" s="332"/>
      <c r="C15" s="332"/>
      <c r="D15" s="332"/>
      <c r="E15" s="332"/>
      <c r="F15" s="332"/>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32" t="s">
        <v>336</v>
      </c>
      <c r="B16" s="332"/>
      <c r="C16" s="332"/>
      <c r="D16" s="332"/>
      <c r="E16" s="332"/>
      <c r="F16" s="332"/>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32" t="s">
        <v>337</v>
      </c>
      <c r="B17" s="332"/>
      <c r="C17" s="332"/>
      <c r="D17" s="332"/>
      <c r="E17" s="332"/>
      <c r="F17" s="332"/>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32" t="s">
        <v>338</v>
      </c>
      <c r="B18" s="332"/>
      <c r="C18" s="332"/>
      <c r="D18" s="332"/>
      <c r="E18" s="332"/>
      <c r="F18" s="332"/>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32" t="s">
        <v>339</v>
      </c>
      <c r="B19" s="332"/>
      <c r="C19" s="332"/>
      <c r="D19" s="332"/>
      <c r="E19" s="332"/>
      <c r="F19" s="332"/>
      <c r="G19" s="8">
        <v>13</v>
      </c>
      <c r="H19" s="77">
        <v>0</v>
      </c>
      <c r="I19" s="77">
        <v>0</v>
      </c>
      <c r="J19" s="77">
        <v>0</v>
      </c>
      <c r="K19" s="77">
        <v>-22800</v>
      </c>
      <c r="L19" s="77">
        <v>-39900</v>
      </c>
      <c r="M19" s="77">
        <v>0</v>
      </c>
      <c r="N19" s="77">
        <v>0</v>
      </c>
      <c r="O19" s="77">
        <v>0</v>
      </c>
      <c r="P19" s="77">
        <v>0</v>
      </c>
      <c r="Q19" s="77">
        <v>0</v>
      </c>
      <c r="R19" s="77">
        <v>0</v>
      </c>
      <c r="S19" s="77">
        <v>28293</v>
      </c>
      <c r="T19" s="77">
        <v>0</v>
      </c>
      <c r="U19" s="78">
        <f t="shared" si="4"/>
        <v>45393</v>
      </c>
      <c r="V19" s="77">
        <v>0</v>
      </c>
      <c r="W19" s="78">
        <f t="shared" si="3"/>
        <v>45393</v>
      </c>
    </row>
    <row r="20" spans="1:23" x14ac:dyDescent="0.25">
      <c r="A20" s="332" t="s">
        <v>340</v>
      </c>
      <c r="B20" s="332"/>
      <c r="C20" s="332"/>
      <c r="D20" s="332"/>
      <c r="E20" s="332"/>
      <c r="F20" s="332"/>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32" t="s">
        <v>341</v>
      </c>
      <c r="B21" s="332"/>
      <c r="C21" s="332"/>
      <c r="D21" s="332"/>
      <c r="E21" s="332"/>
      <c r="F21" s="332"/>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32" t="s">
        <v>342</v>
      </c>
      <c r="B22" s="332"/>
      <c r="C22" s="332"/>
      <c r="D22" s="332"/>
      <c r="E22" s="332"/>
      <c r="F22" s="332"/>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32" t="s">
        <v>343</v>
      </c>
      <c r="B23" s="332"/>
      <c r="C23" s="332"/>
      <c r="D23" s="332"/>
      <c r="E23" s="332"/>
      <c r="F23" s="332"/>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32" t="s">
        <v>344</v>
      </c>
      <c r="B24" s="332"/>
      <c r="C24" s="332"/>
      <c r="D24" s="332"/>
      <c r="E24" s="332"/>
      <c r="F24" s="332"/>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5">
      <c r="A25" s="332" t="s">
        <v>345</v>
      </c>
      <c r="B25" s="332"/>
      <c r="C25" s="332"/>
      <c r="D25" s="332"/>
      <c r="E25" s="332"/>
      <c r="F25" s="332"/>
      <c r="G25" s="8">
        <v>19</v>
      </c>
      <c r="H25" s="77">
        <v>0</v>
      </c>
      <c r="I25" s="77">
        <v>0</v>
      </c>
      <c r="J25" s="77">
        <v>0</v>
      </c>
      <c r="K25" s="77">
        <v>0</v>
      </c>
      <c r="L25" s="77">
        <v>0</v>
      </c>
      <c r="M25" s="77">
        <v>0</v>
      </c>
      <c r="N25" s="77">
        <v>0</v>
      </c>
      <c r="O25" s="77">
        <v>0</v>
      </c>
      <c r="P25" s="77">
        <v>0</v>
      </c>
      <c r="Q25" s="77">
        <v>0</v>
      </c>
      <c r="R25" s="77">
        <v>0</v>
      </c>
      <c r="S25" s="77">
        <v>-43271768</v>
      </c>
      <c r="T25" s="77">
        <v>0</v>
      </c>
      <c r="U25" s="78">
        <f t="shared" si="4"/>
        <v>-43271768</v>
      </c>
      <c r="V25" s="77">
        <v>0</v>
      </c>
      <c r="W25" s="78">
        <f t="shared" si="3"/>
        <v>-43271768</v>
      </c>
    </row>
    <row r="26" spans="1:23" x14ac:dyDescent="0.25">
      <c r="A26" s="332" t="s">
        <v>346</v>
      </c>
      <c r="B26" s="332"/>
      <c r="C26" s="332"/>
      <c r="D26" s="332"/>
      <c r="E26" s="332"/>
      <c r="F26" s="332"/>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5">
      <c r="A27" s="332" t="s">
        <v>347</v>
      </c>
      <c r="B27" s="332"/>
      <c r="C27" s="332"/>
      <c r="D27" s="332"/>
      <c r="E27" s="332"/>
      <c r="F27" s="332"/>
      <c r="G27" s="8">
        <v>21</v>
      </c>
      <c r="H27" s="77">
        <v>0</v>
      </c>
      <c r="I27" s="77">
        <v>0</v>
      </c>
      <c r="J27" s="77">
        <v>0</v>
      </c>
      <c r="K27" s="77">
        <v>0</v>
      </c>
      <c r="L27" s="77">
        <v>0</v>
      </c>
      <c r="M27" s="77">
        <v>0</v>
      </c>
      <c r="N27" s="77">
        <v>0</v>
      </c>
      <c r="O27" s="77">
        <v>0</v>
      </c>
      <c r="P27" s="77">
        <v>0</v>
      </c>
      <c r="Q27" s="77">
        <v>0</v>
      </c>
      <c r="R27" s="77">
        <v>0</v>
      </c>
      <c r="S27" s="77">
        <v>64283338</v>
      </c>
      <c r="T27" s="77">
        <v>-64283338</v>
      </c>
      <c r="U27" s="78">
        <f t="shared" si="4"/>
        <v>0</v>
      </c>
      <c r="V27" s="77">
        <v>0</v>
      </c>
      <c r="W27" s="78">
        <f t="shared" si="3"/>
        <v>0</v>
      </c>
    </row>
    <row r="28" spans="1:23" x14ac:dyDescent="0.25">
      <c r="A28" s="332" t="s">
        <v>348</v>
      </c>
      <c r="B28" s="332"/>
      <c r="C28" s="332"/>
      <c r="D28" s="332"/>
      <c r="E28" s="332"/>
      <c r="F28" s="332"/>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5">
      <c r="A29" s="350" t="s">
        <v>380</v>
      </c>
      <c r="B29" s="350"/>
      <c r="C29" s="350"/>
      <c r="D29" s="350"/>
      <c r="E29" s="350"/>
      <c r="F29" s="350"/>
      <c r="G29" s="10">
        <v>23</v>
      </c>
      <c r="H29" s="80">
        <f>SUM(H10:H28)</f>
        <v>133165000</v>
      </c>
      <c r="I29" s="80">
        <f t="shared" ref="I29:W29" si="5">SUM(I10:I28)</f>
        <v>0</v>
      </c>
      <c r="J29" s="80">
        <f t="shared" si="5"/>
        <v>6658250</v>
      </c>
      <c r="K29" s="80">
        <f t="shared" si="5"/>
        <v>14872546</v>
      </c>
      <c r="L29" s="80">
        <f t="shared" si="5"/>
        <v>240540</v>
      </c>
      <c r="M29" s="80">
        <f t="shared" si="5"/>
        <v>0</v>
      </c>
      <c r="N29" s="80">
        <f t="shared" si="5"/>
        <v>0</v>
      </c>
      <c r="O29" s="80">
        <f t="shared" si="5"/>
        <v>0</v>
      </c>
      <c r="P29" s="80">
        <f t="shared" si="5"/>
        <v>0</v>
      </c>
      <c r="Q29" s="80">
        <f t="shared" si="5"/>
        <v>0</v>
      </c>
      <c r="R29" s="80">
        <f t="shared" si="5"/>
        <v>0</v>
      </c>
      <c r="S29" s="80">
        <f t="shared" si="5"/>
        <v>24830595</v>
      </c>
      <c r="T29" s="80">
        <f t="shared" si="5"/>
        <v>111848080</v>
      </c>
      <c r="U29" s="80">
        <f t="shared" si="5"/>
        <v>291133931</v>
      </c>
      <c r="V29" s="80">
        <f t="shared" si="5"/>
        <v>0</v>
      </c>
      <c r="W29" s="80">
        <f t="shared" si="5"/>
        <v>291133931</v>
      </c>
    </row>
    <row r="30" spans="1:23" x14ac:dyDescent="0.25">
      <c r="A30" s="351" t="s">
        <v>349</v>
      </c>
      <c r="B30" s="352"/>
      <c r="C30" s="352"/>
      <c r="D30" s="352"/>
      <c r="E30" s="352"/>
      <c r="F30" s="352"/>
      <c r="G30" s="352"/>
      <c r="H30" s="352"/>
      <c r="I30" s="352"/>
      <c r="J30" s="352"/>
      <c r="K30" s="352"/>
      <c r="L30" s="352"/>
      <c r="M30" s="352"/>
      <c r="N30" s="352"/>
      <c r="O30" s="352"/>
      <c r="P30" s="352"/>
      <c r="Q30" s="352"/>
      <c r="R30" s="352"/>
      <c r="S30" s="352"/>
      <c r="T30" s="352"/>
      <c r="U30" s="352"/>
      <c r="V30" s="352"/>
      <c r="W30" s="352"/>
    </row>
    <row r="31" spans="1:23" ht="36.75" customHeight="1" x14ac:dyDescent="0.25">
      <c r="A31" s="353" t="s">
        <v>350</v>
      </c>
      <c r="B31" s="353"/>
      <c r="C31" s="353"/>
      <c r="D31" s="353"/>
      <c r="E31" s="353"/>
      <c r="F31" s="353"/>
      <c r="G31" s="9">
        <v>24</v>
      </c>
      <c r="H31" s="79">
        <f>SUM(H12:H20)</f>
        <v>0</v>
      </c>
      <c r="I31" s="79">
        <f t="shared" ref="I31:W31" si="6">SUM(I12:I20)</f>
        <v>0</v>
      </c>
      <c r="J31" s="79">
        <f t="shared" si="6"/>
        <v>0</v>
      </c>
      <c r="K31" s="79">
        <f t="shared" si="6"/>
        <v>-22800</v>
      </c>
      <c r="L31" s="79">
        <f t="shared" si="6"/>
        <v>-39900</v>
      </c>
      <c r="M31" s="79">
        <f t="shared" si="6"/>
        <v>0</v>
      </c>
      <c r="N31" s="79">
        <f t="shared" si="6"/>
        <v>0</v>
      </c>
      <c r="O31" s="79">
        <f t="shared" si="6"/>
        <v>0</v>
      </c>
      <c r="P31" s="79">
        <f t="shared" si="6"/>
        <v>0</v>
      </c>
      <c r="Q31" s="79">
        <f t="shared" si="6"/>
        <v>0</v>
      </c>
      <c r="R31" s="79">
        <f t="shared" si="6"/>
        <v>0</v>
      </c>
      <c r="S31" s="79">
        <f t="shared" si="6"/>
        <v>28293</v>
      </c>
      <c r="T31" s="79">
        <f t="shared" si="6"/>
        <v>0</v>
      </c>
      <c r="U31" s="79">
        <f t="shared" si="6"/>
        <v>45393</v>
      </c>
      <c r="V31" s="79">
        <f t="shared" si="6"/>
        <v>0</v>
      </c>
      <c r="W31" s="79">
        <f t="shared" si="6"/>
        <v>45393</v>
      </c>
    </row>
    <row r="32" spans="1:23" ht="31.5" customHeight="1" x14ac:dyDescent="0.25">
      <c r="A32" s="353" t="s">
        <v>351</v>
      </c>
      <c r="B32" s="353"/>
      <c r="C32" s="353"/>
      <c r="D32" s="353"/>
      <c r="E32" s="353"/>
      <c r="F32" s="353"/>
      <c r="G32" s="9">
        <v>25</v>
      </c>
      <c r="H32" s="79">
        <f>H11+H31</f>
        <v>0</v>
      </c>
      <c r="I32" s="79">
        <f t="shared" ref="I32:W32" si="7">I11+I31</f>
        <v>0</v>
      </c>
      <c r="J32" s="79">
        <f t="shared" si="7"/>
        <v>0</v>
      </c>
      <c r="K32" s="79">
        <f t="shared" si="7"/>
        <v>-22800</v>
      </c>
      <c r="L32" s="79">
        <f t="shared" si="7"/>
        <v>-39900</v>
      </c>
      <c r="M32" s="79">
        <f t="shared" si="7"/>
        <v>0</v>
      </c>
      <c r="N32" s="79">
        <f t="shared" si="7"/>
        <v>0</v>
      </c>
      <c r="O32" s="79">
        <f t="shared" si="7"/>
        <v>0</v>
      </c>
      <c r="P32" s="79">
        <f t="shared" si="7"/>
        <v>0</v>
      </c>
      <c r="Q32" s="79">
        <f t="shared" si="7"/>
        <v>0</v>
      </c>
      <c r="R32" s="79">
        <f t="shared" si="7"/>
        <v>0</v>
      </c>
      <c r="S32" s="79">
        <f t="shared" si="7"/>
        <v>28293</v>
      </c>
      <c r="T32" s="79">
        <f t="shared" si="7"/>
        <v>111848080</v>
      </c>
      <c r="U32" s="79">
        <f t="shared" si="7"/>
        <v>111893473</v>
      </c>
      <c r="V32" s="79">
        <f t="shared" si="7"/>
        <v>0</v>
      </c>
      <c r="W32" s="79">
        <f t="shared" si="7"/>
        <v>111893473</v>
      </c>
    </row>
    <row r="33" spans="1:23" ht="30.75" customHeight="1" x14ac:dyDescent="0.25">
      <c r="A33" s="354" t="s">
        <v>352</v>
      </c>
      <c r="B33" s="354"/>
      <c r="C33" s="354"/>
      <c r="D33" s="354"/>
      <c r="E33" s="354"/>
      <c r="F33" s="354"/>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21011570</v>
      </c>
      <c r="T33" s="80">
        <f t="shared" si="8"/>
        <v>-64283338</v>
      </c>
      <c r="U33" s="80">
        <f t="shared" si="8"/>
        <v>-43271768</v>
      </c>
      <c r="V33" s="80">
        <f t="shared" si="8"/>
        <v>0</v>
      </c>
      <c r="W33" s="80">
        <f t="shared" si="8"/>
        <v>-43271768</v>
      </c>
    </row>
    <row r="34" spans="1:23" x14ac:dyDescent="0.25">
      <c r="A34" s="351" t="s">
        <v>353</v>
      </c>
      <c r="B34" s="355"/>
      <c r="C34" s="355"/>
      <c r="D34" s="355"/>
      <c r="E34" s="355"/>
      <c r="F34" s="355"/>
      <c r="G34" s="355"/>
      <c r="H34" s="355"/>
      <c r="I34" s="355"/>
      <c r="J34" s="355"/>
      <c r="K34" s="355"/>
      <c r="L34" s="355"/>
      <c r="M34" s="355"/>
      <c r="N34" s="355"/>
      <c r="O34" s="355"/>
      <c r="P34" s="355"/>
      <c r="Q34" s="355"/>
      <c r="R34" s="355"/>
      <c r="S34" s="355"/>
      <c r="T34" s="355"/>
      <c r="U34" s="355"/>
      <c r="V34" s="355"/>
      <c r="W34" s="355"/>
    </row>
    <row r="35" spans="1:23" x14ac:dyDescent="0.25">
      <c r="A35" s="349" t="s">
        <v>381</v>
      </c>
      <c r="B35" s="349"/>
      <c r="C35" s="349"/>
      <c r="D35" s="349"/>
      <c r="E35" s="349"/>
      <c r="F35" s="349"/>
      <c r="G35" s="8">
        <v>27</v>
      </c>
      <c r="H35" s="77">
        <v>133165000</v>
      </c>
      <c r="I35" s="77">
        <v>0</v>
      </c>
      <c r="J35" s="77">
        <v>6658250</v>
      </c>
      <c r="K35" s="77">
        <v>14872546</v>
      </c>
      <c r="L35" s="77">
        <v>240540</v>
      </c>
      <c r="M35" s="77">
        <v>0</v>
      </c>
      <c r="N35" s="77">
        <v>0</v>
      </c>
      <c r="O35" s="77">
        <v>0</v>
      </c>
      <c r="P35" s="77">
        <v>0</v>
      </c>
      <c r="Q35" s="77">
        <v>0</v>
      </c>
      <c r="R35" s="77">
        <v>0</v>
      </c>
      <c r="S35" s="77">
        <v>24830595</v>
      </c>
      <c r="T35" s="77">
        <v>111848080</v>
      </c>
      <c r="U35" s="78">
        <f t="shared" ref="U35:U37" si="9">H35+I35+J35+K35-L35+M35+N35+O35+P35+Q35+R35+S35+T35</f>
        <v>291133931</v>
      </c>
      <c r="V35" s="77">
        <v>0</v>
      </c>
      <c r="W35" s="78">
        <f t="shared" ref="W35:W37" si="10">U35+V35</f>
        <v>291133931</v>
      </c>
    </row>
    <row r="36" spans="1:23" x14ac:dyDescent="0.25">
      <c r="A36" s="332" t="s">
        <v>329</v>
      </c>
      <c r="B36" s="332"/>
      <c r="C36" s="332"/>
      <c r="D36" s="332"/>
      <c r="E36" s="332"/>
      <c r="F36" s="332"/>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32" t="s">
        <v>330</v>
      </c>
      <c r="B37" s="332"/>
      <c r="C37" s="332"/>
      <c r="D37" s="332"/>
      <c r="E37" s="332"/>
      <c r="F37" s="332"/>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33" t="s">
        <v>382</v>
      </c>
      <c r="B38" s="333"/>
      <c r="C38" s="333"/>
      <c r="D38" s="333"/>
      <c r="E38" s="333"/>
      <c r="F38" s="333"/>
      <c r="G38" s="9">
        <v>30</v>
      </c>
      <c r="H38" s="79">
        <f>H35+H36+H37</f>
        <v>133165000</v>
      </c>
      <c r="I38" s="79">
        <f t="shared" ref="I38:W38" si="11">I35+I36+I37</f>
        <v>0</v>
      </c>
      <c r="J38" s="79">
        <f t="shared" si="11"/>
        <v>6658250</v>
      </c>
      <c r="K38" s="79">
        <f t="shared" si="11"/>
        <v>14872546</v>
      </c>
      <c r="L38" s="79">
        <f t="shared" si="11"/>
        <v>240540</v>
      </c>
      <c r="M38" s="79">
        <f t="shared" si="11"/>
        <v>0</v>
      </c>
      <c r="N38" s="79">
        <f t="shared" si="11"/>
        <v>0</v>
      </c>
      <c r="O38" s="79">
        <f t="shared" si="11"/>
        <v>0</v>
      </c>
      <c r="P38" s="79">
        <f t="shared" si="11"/>
        <v>0</v>
      </c>
      <c r="Q38" s="79">
        <f t="shared" si="11"/>
        <v>0</v>
      </c>
      <c r="R38" s="79">
        <f t="shared" si="11"/>
        <v>0</v>
      </c>
      <c r="S38" s="79">
        <f t="shared" si="11"/>
        <v>24830595</v>
      </c>
      <c r="T38" s="79">
        <f t="shared" si="11"/>
        <v>111848080</v>
      </c>
      <c r="U38" s="79">
        <f t="shared" si="11"/>
        <v>291133931</v>
      </c>
      <c r="V38" s="79">
        <f t="shared" si="11"/>
        <v>0</v>
      </c>
      <c r="W38" s="79">
        <f t="shared" si="11"/>
        <v>291133931</v>
      </c>
    </row>
    <row r="39" spans="1:23" x14ac:dyDescent="0.25">
      <c r="A39" s="332" t="s">
        <v>331</v>
      </c>
      <c r="B39" s="332"/>
      <c r="C39" s="332"/>
      <c r="D39" s="332"/>
      <c r="E39" s="332"/>
      <c r="F39" s="332"/>
      <c r="G39" s="8">
        <v>31</v>
      </c>
      <c r="H39" s="81">
        <v>0</v>
      </c>
      <c r="I39" s="81">
        <v>0</v>
      </c>
      <c r="J39" s="81">
        <v>0</v>
      </c>
      <c r="K39" s="81">
        <v>0</v>
      </c>
      <c r="L39" s="81">
        <v>0</v>
      </c>
      <c r="M39" s="81">
        <v>0</v>
      </c>
      <c r="N39" s="81">
        <v>0</v>
      </c>
      <c r="O39" s="81">
        <v>0</v>
      </c>
      <c r="P39" s="81">
        <v>0</v>
      </c>
      <c r="Q39" s="81">
        <v>0</v>
      </c>
      <c r="R39" s="81">
        <v>0</v>
      </c>
      <c r="S39" s="81">
        <v>0</v>
      </c>
      <c r="T39" s="77">
        <v>95551069</v>
      </c>
      <c r="U39" s="78">
        <f t="shared" ref="U39:U56" si="12">H39+I39+J39+K39-L39+M39+N39+O39+P39+Q39+R39+S39+T39</f>
        <v>95551069</v>
      </c>
      <c r="V39" s="77">
        <v>0</v>
      </c>
      <c r="W39" s="78">
        <f t="shared" ref="W39:W56" si="13">U39+V39</f>
        <v>95551069</v>
      </c>
    </row>
    <row r="40" spans="1:23" x14ac:dyDescent="0.25">
      <c r="A40" s="332" t="s">
        <v>332</v>
      </c>
      <c r="B40" s="332"/>
      <c r="C40" s="332"/>
      <c r="D40" s="332"/>
      <c r="E40" s="332"/>
      <c r="F40" s="332"/>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32" t="s">
        <v>354</v>
      </c>
      <c r="B41" s="332"/>
      <c r="C41" s="332"/>
      <c r="D41" s="332"/>
      <c r="E41" s="332"/>
      <c r="F41" s="332"/>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5">
      <c r="A42" s="332" t="s">
        <v>334</v>
      </c>
      <c r="B42" s="332"/>
      <c r="C42" s="332"/>
      <c r="D42" s="332"/>
      <c r="E42" s="332"/>
      <c r="F42" s="332"/>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32" t="s">
        <v>335</v>
      </c>
      <c r="B43" s="332"/>
      <c r="C43" s="332"/>
      <c r="D43" s="332"/>
      <c r="E43" s="332"/>
      <c r="F43" s="332"/>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32" t="s">
        <v>336</v>
      </c>
      <c r="B44" s="332"/>
      <c r="C44" s="332"/>
      <c r="D44" s="332"/>
      <c r="E44" s="332"/>
      <c r="F44" s="332"/>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32" t="s">
        <v>355</v>
      </c>
      <c r="B45" s="332"/>
      <c r="C45" s="332"/>
      <c r="D45" s="332"/>
      <c r="E45" s="332"/>
      <c r="F45" s="332"/>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32" t="s">
        <v>338</v>
      </c>
      <c r="B46" s="332"/>
      <c r="C46" s="332"/>
      <c r="D46" s="332"/>
      <c r="E46" s="332"/>
      <c r="F46" s="332"/>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32" t="s">
        <v>339</v>
      </c>
      <c r="B47" s="332"/>
      <c r="C47" s="332"/>
      <c r="D47" s="332"/>
      <c r="E47" s="332"/>
      <c r="F47" s="332"/>
      <c r="G47" s="8">
        <v>39</v>
      </c>
      <c r="H47" s="77">
        <v>0</v>
      </c>
      <c r="I47" s="77">
        <v>0</v>
      </c>
      <c r="J47" s="77">
        <v>0</v>
      </c>
      <c r="K47" s="77">
        <v>0</v>
      </c>
      <c r="L47" s="77">
        <v>0</v>
      </c>
      <c r="M47" s="77">
        <v>0</v>
      </c>
      <c r="N47" s="77">
        <v>0</v>
      </c>
      <c r="O47" s="77">
        <v>0</v>
      </c>
      <c r="P47" s="77">
        <v>0</v>
      </c>
      <c r="Q47" s="77">
        <v>0</v>
      </c>
      <c r="R47" s="77">
        <v>0</v>
      </c>
      <c r="S47" s="77">
        <v>1114497</v>
      </c>
      <c r="T47" s="77">
        <v>0</v>
      </c>
      <c r="U47" s="78">
        <f t="shared" si="12"/>
        <v>1114497</v>
      </c>
      <c r="V47" s="77">
        <v>0</v>
      </c>
      <c r="W47" s="78">
        <f t="shared" si="13"/>
        <v>1114497</v>
      </c>
    </row>
    <row r="48" spans="1:23" x14ac:dyDescent="0.25">
      <c r="A48" s="332" t="s">
        <v>340</v>
      </c>
      <c r="B48" s="332"/>
      <c r="C48" s="332"/>
      <c r="D48" s="332"/>
      <c r="E48" s="332"/>
      <c r="F48" s="332"/>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32" t="s">
        <v>356</v>
      </c>
      <c r="B49" s="332"/>
      <c r="C49" s="332"/>
      <c r="D49" s="332"/>
      <c r="E49" s="332"/>
      <c r="F49" s="332"/>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32" t="s">
        <v>342</v>
      </c>
      <c r="B50" s="332"/>
      <c r="C50" s="332"/>
      <c r="D50" s="332"/>
      <c r="E50" s="332"/>
      <c r="F50" s="332"/>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32" t="s">
        <v>357</v>
      </c>
      <c r="B51" s="332"/>
      <c r="C51" s="332"/>
      <c r="D51" s="332"/>
      <c r="E51" s="332"/>
      <c r="F51" s="332"/>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32" t="s">
        <v>344</v>
      </c>
      <c r="B52" s="332"/>
      <c r="C52" s="332"/>
      <c r="D52" s="332"/>
      <c r="E52" s="332"/>
      <c r="F52" s="332"/>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5">
      <c r="A53" s="332" t="s">
        <v>345</v>
      </c>
      <c r="B53" s="332"/>
      <c r="C53" s="332"/>
      <c r="D53" s="332"/>
      <c r="E53" s="332"/>
      <c r="F53" s="332"/>
      <c r="G53" s="8">
        <v>45</v>
      </c>
      <c r="H53" s="77">
        <v>0</v>
      </c>
      <c r="I53" s="77">
        <v>0</v>
      </c>
      <c r="J53" s="77">
        <v>0</v>
      </c>
      <c r="K53" s="77">
        <v>0</v>
      </c>
      <c r="L53" s="77">
        <v>0</v>
      </c>
      <c r="M53" s="77">
        <v>0</v>
      </c>
      <c r="N53" s="77">
        <v>0</v>
      </c>
      <c r="O53" s="77">
        <v>0</v>
      </c>
      <c r="P53" s="77">
        <v>0</v>
      </c>
      <c r="Q53" s="77">
        <v>0</v>
      </c>
      <c r="R53" s="77">
        <v>0</v>
      </c>
      <c r="S53" s="77">
        <v>-93999594</v>
      </c>
      <c r="T53" s="77">
        <v>0</v>
      </c>
      <c r="U53" s="78">
        <f t="shared" si="12"/>
        <v>-93999594</v>
      </c>
      <c r="V53" s="77">
        <v>0</v>
      </c>
      <c r="W53" s="78">
        <f t="shared" si="13"/>
        <v>-93999594</v>
      </c>
    </row>
    <row r="54" spans="1:23" x14ac:dyDescent="0.25">
      <c r="A54" s="332" t="s">
        <v>346</v>
      </c>
      <c r="B54" s="332"/>
      <c r="C54" s="332"/>
      <c r="D54" s="332"/>
      <c r="E54" s="332"/>
      <c r="F54" s="332"/>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5">
      <c r="A55" s="332" t="s">
        <v>347</v>
      </c>
      <c r="B55" s="332"/>
      <c r="C55" s="332"/>
      <c r="D55" s="332"/>
      <c r="E55" s="332"/>
      <c r="F55" s="332"/>
      <c r="G55" s="8">
        <v>47</v>
      </c>
      <c r="H55" s="77">
        <v>0</v>
      </c>
      <c r="I55" s="77">
        <v>0</v>
      </c>
      <c r="J55" s="77">
        <v>0</v>
      </c>
      <c r="K55" s="77">
        <v>0</v>
      </c>
      <c r="L55" s="77">
        <v>0</v>
      </c>
      <c r="M55" s="77">
        <v>0</v>
      </c>
      <c r="N55" s="77">
        <v>0</v>
      </c>
      <c r="O55" s="77">
        <v>0</v>
      </c>
      <c r="P55" s="77">
        <v>0</v>
      </c>
      <c r="Q55" s="77">
        <v>0</v>
      </c>
      <c r="R55" s="77">
        <v>0</v>
      </c>
      <c r="S55" s="77">
        <v>111848080</v>
      </c>
      <c r="T55" s="77">
        <v>-111848080</v>
      </c>
      <c r="U55" s="78">
        <f t="shared" si="12"/>
        <v>0</v>
      </c>
      <c r="V55" s="77">
        <v>0</v>
      </c>
      <c r="W55" s="78">
        <f t="shared" si="13"/>
        <v>0</v>
      </c>
    </row>
    <row r="56" spans="1:23" x14ac:dyDescent="0.25">
      <c r="A56" s="332" t="s">
        <v>348</v>
      </c>
      <c r="B56" s="332"/>
      <c r="C56" s="332"/>
      <c r="D56" s="332"/>
      <c r="E56" s="332"/>
      <c r="F56" s="332"/>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50" t="s">
        <v>383</v>
      </c>
      <c r="B57" s="350"/>
      <c r="C57" s="350"/>
      <c r="D57" s="350"/>
      <c r="E57" s="350"/>
      <c r="F57" s="350"/>
      <c r="G57" s="10">
        <v>49</v>
      </c>
      <c r="H57" s="80">
        <f>SUM(H38:H56)</f>
        <v>133165000</v>
      </c>
      <c r="I57" s="80">
        <f t="shared" ref="I57:W57" si="14">SUM(I38:I56)</f>
        <v>0</v>
      </c>
      <c r="J57" s="80">
        <f t="shared" si="14"/>
        <v>6658250</v>
      </c>
      <c r="K57" s="80">
        <f t="shared" si="14"/>
        <v>14872546</v>
      </c>
      <c r="L57" s="80">
        <f t="shared" si="14"/>
        <v>240540</v>
      </c>
      <c r="M57" s="80">
        <f t="shared" si="14"/>
        <v>0</v>
      </c>
      <c r="N57" s="80">
        <f t="shared" si="14"/>
        <v>0</v>
      </c>
      <c r="O57" s="80">
        <f t="shared" si="14"/>
        <v>0</v>
      </c>
      <c r="P57" s="80">
        <f t="shared" si="14"/>
        <v>0</v>
      </c>
      <c r="Q57" s="80">
        <f t="shared" si="14"/>
        <v>0</v>
      </c>
      <c r="R57" s="80">
        <f t="shared" si="14"/>
        <v>0</v>
      </c>
      <c r="S57" s="80">
        <f t="shared" si="14"/>
        <v>43793578</v>
      </c>
      <c r="T57" s="80">
        <f t="shared" si="14"/>
        <v>95551069</v>
      </c>
      <c r="U57" s="80">
        <f t="shared" si="14"/>
        <v>293799903</v>
      </c>
      <c r="V57" s="80">
        <f t="shared" si="14"/>
        <v>0</v>
      </c>
      <c r="W57" s="80">
        <f t="shared" si="14"/>
        <v>293799903</v>
      </c>
    </row>
    <row r="58" spans="1:23" x14ac:dyDescent="0.25">
      <c r="A58" s="351" t="s">
        <v>349</v>
      </c>
      <c r="B58" s="352"/>
      <c r="C58" s="352"/>
      <c r="D58" s="352"/>
      <c r="E58" s="352"/>
      <c r="F58" s="352"/>
      <c r="G58" s="352"/>
      <c r="H58" s="352"/>
      <c r="I58" s="352"/>
      <c r="J58" s="352"/>
      <c r="K58" s="352"/>
      <c r="L58" s="352"/>
      <c r="M58" s="352"/>
      <c r="N58" s="352"/>
      <c r="O58" s="352"/>
      <c r="P58" s="352"/>
      <c r="Q58" s="352"/>
      <c r="R58" s="352"/>
      <c r="S58" s="352"/>
      <c r="T58" s="352"/>
      <c r="U58" s="352"/>
      <c r="V58" s="352"/>
      <c r="W58" s="352"/>
    </row>
    <row r="59" spans="1:23" ht="31.5" customHeight="1" x14ac:dyDescent="0.25">
      <c r="A59" s="353" t="s">
        <v>358</v>
      </c>
      <c r="B59" s="353"/>
      <c r="C59" s="353"/>
      <c r="D59" s="353"/>
      <c r="E59" s="353"/>
      <c r="F59" s="353"/>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1114497</v>
      </c>
      <c r="T59" s="79">
        <f t="shared" si="15"/>
        <v>0</v>
      </c>
      <c r="U59" s="79">
        <f t="shared" si="15"/>
        <v>1114497</v>
      </c>
      <c r="V59" s="79">
        <f t="shared" si="15"/>
        <v>0</v>
      </c>
      <c r="W59" s="79">
        <f t="shared" si="15"/>
        <v>1114497</v>
      </c>
    </row>
    <row r="60" spans="1:23" ht="27.75" customHeight="1" x14ac:dyDescent="0.25">
      <c r="A60" s="353" t="s">
        <v>359</v>
      </c>
      <c r="B60" s="353"/>
      <c r="C60" s="353"/>
      <c r="D60" s="353"/>
      <c r="E60" s="353"/>
      <c r="F60" s="353"/>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1114497</v>
      </c>
      <c r="T60" s="79">
        <f t="shared" si="16"/>
        <v>95551069</v>
      </c>
      <c r="U60" s="79">
        <f t="shared" si="16"/>
        <v>96665566</v>
      </c>
      <c r="V60" s="79">
        <f t="shared" si="16"/>
        <v>0</v>
      </c>
      <c r="W60" s="79">
        <f t="shared" si="16"/>
        <v>96665566</v>
      </c>
    </row>
    <row r="61" spans="1:23" ht="29.25" customHeight="1" x14ac:dyDescent="0.25">
      <c r="A61" s="354" t="s">
        <v>360</v>
      </c>
      <c r="B61" s="354"/>
      <c r="C61" s="354"/>
      <c r="D61" s="354"/>
      <c r="E61" s="354"/>
      <c r="F61" s="354"/>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17848486</v>
      </c>
      <c r="T61" s="80">
        <f t="shared" si="17"/>
        <v>-111848080</v>
      </c>
      <c r="U61" s="80">
        <f t="shared" si="17"/>
        <v>-93999594</v>
      </c>
      <c r="V61" s="80">
        <f t="shared" si="17"/>
        <v>0</v>
      </c>
      <c r="W61" s="80">
        <f t="shared" si="17"/>
        <v>-93999594</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workbookViewId="0">
      <selection sqref="A1:J1"/>
    </sheetView>
  </sheetViews>
  <sheetFormatPr defaultColWidth="9.1796875" defaultRowHeight="12.5" x14ac:dyDescent="0.25"/>
  <cols>
    <col min="1" max="1" width="2.81640625" style="119" customWidth="1"/>
    <col min="2" max="2" width="22.81640625" style="119" customWidth="1"/>
    <col min="3" max="8" width="10.1796875" style="119" customWidth="1"/>
    <col min="9" max="9" width="13" style="119" customWidth="1"/>
    <col min="10" max="10" width="14.453125" style="119" customWidth="1"/>
    <col min="11" max="12" width="10.1796875" style="119" customWidth="1"/>
    <col min="13" max="256" width="9.1796875" style="119"/>
    <col min="257" max="257" width="2.81640625" style="119" customWidth="1"/>
    <col min="258" max="258" width="22.81640625" style="119" customWidth="1"/>
    <col min="259" max="264" width="10.1796875" style="119" customWidth="1"/>
    <col min="265" max="265" width="13" style="119" customWidth="1"/>
    <col min="266" max="266" width="14.453125" style="119" customWidth="1"/>
    <col min="267" max="268" width="10.1796875" style="119" customWidth="1"/>
    <col min="269" max="512" width="9.1796875" style="119"/>
    <col min="513" max="513" width="2.81640625" style="119" customWidth="1"/>
    <col min="514" max="514" width="22.81640625" style="119" customWidth="1"/>
    <col min="515" max="520" width="10.1796875" style="119" customWidth="1"/>
    <col min="521" max="521" width="13" style="119" customWidth="1"/>
    <col min="522" max="522" width="14.453125" style="119" customWidth="1"/>
    <col min="523" max="524" width="10.1796875" style="119" customWidth="1"/>
    <col min="525" max="768" width="9.1796875" style="119"/>
    <col min="769" max="769" width="2.81640625" style="119" customWidth="1"/>
    <col min="770" max="770" width="22.81640625" style="119" customWidth="1"/>
    <col min="771" max="776" width="10.1796875" style="119" customWidth="1"/>
    <col min="777" max="777" width="13" style="119" customWidth="1"/>
    <col min="778" max="778" width="14.453125" style="119" customWidth="1"/>
    <col min="779" max="780" width="10.1796875" style="119" customWidth="1"/>
    <col min="781" max="1024" width="9.1796875" style="119"/>
    <col min="1025" max="1025" width="2.81640625" style="119" customWidth="1"/>
    <col min="1026" max="1026" width="22.81640625" style="119" customWidth="1"/>
    <col min="1027" max="1032" width="10.1796875" style="119" customWidth="1"/>
    <col min="1033" max="1033" width="13" style="119" customWidth="1"/>
    <col min="1034" max="1034" width="14.453125" style="119" customWidth="1"/>
    <col min="1035" max="1036" width="10.1796875" style="119" customWidth="1"/>
    <col min="1037" max="1280" width="9.1796875" style="119"/>
    <col min="1281" max="1281" width="2.81640625" style="119" customWidth="1"/>
    <col min="1282" max="1282" width="22.81640625" style="119" customWidth="1"/>
    <col min="1283" max="1288" width="10.1796875" style="119" customWidth="1"/>
    <col min="1289" max="1289" width="13" style="119" customWidth="1"/>
    <col min="1290" max="1290" width="14.453125" style="119" customWidth="1"/>
    <col min="1291" max="1292" width="10.1796875" style="119" customWidth="1"/>
    <col min="1293" max="1536" width="9.1796875" style="119"/>
    <col min="1537" max="1537" width="2.81640625" style="119" customWidth="1"/>
    <col min="1538" max="1538" width="22.81640625" style="119" customWidth="1"/>
    <col min="1539" max="1544" width="10.1796875" style="119" customWidth="1"/>
    <col min="1545" max="1545" width="13" style="119" customWidth="1"/>
    <col min="1546" max="1546" width="14.453125" style="119" customWidth="1"/>
    <col min="1547" max="1548" width="10.1796875" style="119" customWidth="1"/>
    <col min="1549" max="1792" width="9.1796875" style="119"/>
    <col min="1793" max="1793" width="2.81640625" style="119" customWidth="1"/>
    <col min="1794" max="1794" width="22.81640625" style="119" customWidth="1"/>
    <col min="1795" max="1800" width="10.1796875" style="119" customWidth="1"/>
    <col min="1801" max="1801" width="13" style="119" customWidth="1"/>
    <col min="1802" max="1802" width="14.453125" style="119" customWidth="1"/>
    <col min="1803" max="1804" width="10.1796875" style="119" customWidth="1"/>
    <col min="1805" max="2048" width="9.1796875" style="119"/>
    <col min="2049" max="2049" width="2.81640625" style="119" customWidth="1"/>
    <col min="2050" max="2050" width="22.81640625" style="119" customWidth="1"/>
    <col min="2051" max="2056" width="10.1796875" style="119" customWidth="1"/>
    <col min="2057" max="2057" width="13" style="119" customWidth="1"/>
    <col min="2058" max="2058" width="14.453125" style="119" customWidth="1"/>
    <col min="2059" max="2060" width="10.1796875" style="119" customWidth="1"/>
    <col min="2061" max="2304" width="9.1796875" style="119"/>
    <col min="2305" max="2305" width="2.81640625" style="119" customWidth="1"/>
    <col min="2306" max="2306" width="22.81640625" style="119" customWidth="1"/>
    <col min="2307" max="2312" width="10.1796875" style="119" customWidth="1"/>
    <col min="2313" max="2313" width="13" style="119" customWidth="1"/>
    <col min="2314" max="2314" width="14.453125" style="119" customWidth="1"/>
    <col min="2315" max="2316" width="10.1796875" style="119" customWidth="1"/>
    <col min="2317" max="2560" width="9.1796875" style="119"/>
    <col min="2561" max="2561" width="2.81640625" style="119" customWidth="1"/>
    <col min="2562" max="2562" width="22.81640625" style="119" customWidth="1"/>
    <col min="2563" max="2568" width="10.1796875" style="119" customWidth="1"/>
    <col min="2569" max="2569" width="13" style="119" customWidth="1"/>
    <col min="2570" max="2570" width="14.453125" style="119" customWidth="1"/>
    <col min="2571" max="2572" width="10.1796875" style="119" customWidth="1"/>
    <col min="2573" max="2816" width="9.1796875" style="119"/>
    <col min="2817" max="2817" width="2.81640625" style="119" customWidth="1"/>
    <col min="2818" max="2818" width="22.81640625" style="119" customWidth="1"/>
    <col min="2819" max="2824" width="10.1796875" style="119" customWidth="1"/>
    <col min="2825" max="2825" width="13" style="119" customWidth="1"/>
    <col min="2826" max="2826" width="14.453125" style="119" customWidth="1"/>
    <col min="2827" max="2828" width="10.1796875" style="119" customWidth="1"/>
    <col min="2829" max="3072" width="9.1796875" style="119"/>
    <col min="3073" max="3073" width="2.81640625" style="119" customWidth="1"/>
    <col min="3074" max="3074" width="22.81640625" style="119" customWidth="1"/>
    <col min="3075" max="3080" width="10.1796875" style="119" customWidth="1"/>
    <col min="3081" max="3081" width="13" style="119" customWidth="1"/>
    <col min="3082" max="3082" width="14.453125" style="119" customWidth="1"/>
    <col min="3083" max="3084" width="10.1796875" style="119" customWidth="1"/>
    <col min="3085" max="3328" width="9.1796875" style="119"/>
    <col min="3329" max="3329" width="2.81640625" style="119" customWidth="1"/>
    <col min="3330" max="3330" width="22.81640625" style="119" customWidth="1"/>
    <col min="3331" max="3336" width="10.1796875" style="119" customWidth="1"/>
    <col min="3337" max="3337" width="13" style="119" customWidth="1"/>
    <col min="3338" max="3338" width="14.453125" style="119" customWidth="1"/>
    <col min="3339" max="3340" width="10.1796875" style="119" customWidth="1"/>
    <col min="3341" max="3584" width="9.1796875" style="119"/>
    <col min="3585" max="3585" width="2.81640625" style="119" customWidth="1"/>
    <col min="3586" max="3586" width="22.81640625" style="119" customWidth="1"/>
    <col min="3587" max="3592" width="10.1796875" style="119" customWidth="1"/>
    <col min="3593" max="3593" width="13" style="119" customWidth="1"/>
    <col min="3594" max="3594" width="14.453125" style="119" customWidth="1"/>
    <col min="3595" max="3596" width="10.1796875" style="119" customWidth="1"/>
    <col min="3597" max="3840" width="9.1796875" style="119"/>
    <col min="3841" max="3841" width="2.81640625" style="119" customWidth="1"/>
    <col min="3842" max="3842" width="22.81640625" style="119" customWidth="1"/>
    <col min="3843" max="3848" width="10.1796875" style="119" customWidth="1"/>
    <col min="3849" max="3849" width="13" style="119" customWidth="1"/>
    <col min="3850" max="3850" width="14.453125" style="119" customWidth="1"/>
    <col min="3851" max="3852" width="10.1796875" style="119" customWidth="1"/>
    <col min="3853" max="4096" width="9.1796875" style="119"/>
    <col min="4097" max="4097" width="2.81640625" style="119" customWidth="1"/>
    <col min="4098" max="4098" width="22.81640625" style="119" customWidth="1"/>
    <col min="4099" max="4104" width="10.1796875" style="119" customWidth="1"/>
    <col min="4105" max="4105" width="13" style="119" customWidth="1"/>
    <col min="4106" max="4106" width="14.453125" style="119" customWidth="1"/>
    <col min="4107" max="4108" width="10.1796875" style="119" customWidth="1"/>
    <col min="4109" max="4352" width="9.1796875" style="119"/>
    <col min="4353" max="4353" width="2.81640625" style="119" customWidth="1"/>
    <col min="4354" max="4354" width="22.81640625" style="119" customWidth="1"/>
    <col min="4355" max="4360" width="10.1796875" style="119" customWidth="1"/>
    <col min="4361" max="4361" width="13" style="119" customWidth="1"/>
    <col min="4362" max="4362" width="14.453125" style="119" customWidth="1"/>
    <col min="4363" max="4364" width="10.1796875" style="119" customWidth="1"/>
    <col min="4365" max="4608" width="9.1796875" style="119"/>
    <col min="4609" max="4609" width="2.81640625" style="119" customWidth="1"/>
    <col min="4610" max="4610" width="22.81640625" style="119" customWidth="1"/>
    <col min="4611" max="4616" width="10.1796875" style="119" customWidth="1"/>
    <col min="4617" max="4617" width="13" style="119" customWidth="1"/>
    <col min="4618" max="4618" width="14.453125" style="119" customWidth="1"/>
    <col min="4619" max="4620" width="10.1796875" style="119" customWidth="1"/>
    <col min="4621" max="4864" width="9.1796875" style="119"/>
    <col min="4865" max="4865" width="2.81640625" style="119" customWidth="1"/>
    <col min="4866" max="4866" width="22.81640625" style="119" customWidth="1"/>
    <col min="4867" max="4872" width="10.1796875" style="119" customWidth="1"/>
    <col min="4873" max="4873" width="13" style="119" customWidth="1"/>
    <col min="4874" max="4874" width="14.453125" style="119" customWidth="1"/>
    <col min="4875" max="4876" width="10.1796875" style="119" customWidth="1"/>
    <col min="4877" max="5120" width="9.1796875" style="119"/>
    <col min="5121" max="5121" width="2.81640625" style="119" customWidth="1"/>
    <col min="5122" max="5122" width="22.81640625" style="119" customWidth="1"/>
    <col min="5123" max="5128" width="10.1796875" style="119" customWidth="1"/>
    <col min="5129" max="5129" width="13" style="119" customWidth="1"/>
    <col min="5130" max="5130" width="14.453125" style="119" customWidth="1"/>
    <col min="5131" max="5132" width="10.1796875" style="119" customWidth="1"/>
    <col min="5133" max="5376" width="9.1796875" style="119"/>
    <col min="5377" max="5377" width="2.81640625" style="119" customWidth="1"/>
    <col min="5378" max="5378" width="22.81640625" style="119" customWidth="1"/>
    <col min="5379" max="5384" width="10.1796875" style="119" customWidth="1"/>
    <col min="5385" max="5385" width="13" style="119" customWidth="1"/>
    <col min="5386" max="5386" width="14.453125" style="119" customWidth="1"/>
    <col min="5387" max="5388" width="10.1796875" style="119" customWidth="1"/>
    <col min="5389" max="5632" width="9.1796875" style="119"/>
    <col min="5633" max="5633" width="2.81640625" style="119" customWidth="1"/>
    <col min="5634" max="5634" width="22.81640625" style="119" customWidth="1"/>
    <col min="5635" max="5640" width="10.1796875" style="119" customWidth="1"/>
    <col min="5641" max="5641" width="13" style="119" customWidth="1"/>
    <col min="5642" max="5642" width="14.453125" style="119" customWidth="1"/>
    <col min="5643" max="5644" width="10.1796875" style="119" customWidth="1"/>
    <col min="5645" max="5888" width="9.1796875" style="119"/>
    <col min="5889" max="5889" width="2.81640625" style="119" customWidth="1"/>
    <col min="5890" max="5890" width="22.81640625" style="119" customWidth="1"/>
    <col min="5891" max="5896" width="10.1796875" style="119" customWidth="1"/>
    <col min="5897" max="5897" width="13" style="119" customWidth="1"/>
    <col min="5898" max="5898" width="14.453125" style="119" customWidth="1"/>
    <col min="5899" max="5900" width="10.1796875" style="119" customWidth="1"/>
    <col min="5901" max="6144" width="9.1796875" style="119"/>
    <col min="6145" max="6145" width="2.81640625" style="119" customWidth="1"/>
    <col min="6146" max="6146" width="22.81640625" style="119" customWidth="1"/>
    <col min="6147" max="6152" width="10.1796875" style="119" customWidth="1"/>
    <col min="6153" max="6153" width="13" style="119" customWidth="1"/>
    <col min="6154" max="6154" width="14.453125" style="119" customWidth="1"/>
    <col min="6155" max="6156" width="10.1796875" style="119" customWidth="1"/>
    <col min="6157" max="6400" width="9.1796875" style="119"/>
    <col min="6401" max="6401" width="2.81640625" style="119" customWidth="1"/>
    <col min="6402" max="6402" width="22.81640625" style="119" customWidth="1"/>
    <col min="6403" max="6408" width="10.1796875" style="119" customWidth="1"/>
    <col min="6409" max="6409" width="13" style="119" customWidth="1"/>
    <col min="6410" max="6410" width="14.453125" style="119" customWidth="1"/>
    <col min="6411" max="6412" width="10.1796875" style="119" customWidth="1"/>
    <col min="6413" max="6656" width="9.1796875" style="119"/>
    <col min="6657" max="6657" width="2.81640625" style="119" customWidth="1"/>
    <col min="6658" max="6658" width="22.81640625" style="119" customWidth="1"/>
    <col min="6659" max="6664" width="10.1796875" style="119" customWidth="1"/>
    <col min="6665" max="6665" width="13" style="119" customWidth="1"/>
    <col min="6666" max="6666" width="14.453125" style="119" customWidth="1"/>
    <col min="6667" max="6668" width="10.1796875" style="119" customWidth="1"/>
    <col min="6669" max="6912" width="9.1796875" style="119"/>
    <col min="6913" max="6913" width="2.81640625" style="119" customWidth="1"/>
    <col min="6914" max="6914" width="22.81640625" style="119" customWidth="1"/>
    <col min="6915" max="6920" width="10.1796875" style="119" customWidth="1"/>
    <col min="6921" max="6921" width="13" style="119" customWidth="1"/>
    <col min="6922" max="6922" width="14.453125" style="119" customWidth="1"/>
    <col min="6923" max="6924" width="10.1796875" style="119" customWidth="1"/>
    <col min="6925" max="7168" width="9.1796875" style="119"/>
    <col min="7169" max="7169" width="2.81640625" style="119" customWidth="1"/>
    <col min="7170" max="7170" width="22.81640625" style="119" customWidth="1"/>
    <col min="7171" max="7176" width="10.1796875" style="119" customWidth="1"/>
    <col min="7177" max="7177" width="13" style="119" customWidth="1"/>
    <col min="7178" max="7178" width="14.453125" style="119" customWidth="1"/>
    <col min="7179" max="7180" width="10.1796875" style="119" customWidth="1"/>
    <col min="7181" max="7424" width="9.1796875" style="119"/>
    <col min="7425" max="7425" width="2.81640625" style="119" customWidth="1"/>
    <col min="7426" max="7426" width="22.81640625" style="119" customWidth="1"/>
    <col min="7427" max="7432" width="10.1796875" style="119" customWidth="1"/>
    <col min="7433" max="7433" width="13" style="119" customWidth="1"/>
    <col min="7434" max="7434" width="14.453125" style="119" customWidth="1"/>
    <col min="7435" max="7436" width="10.1796875" style="119" customWidth="1"/>
    <col min="7437" max="7680" width="9.1796875" style="119"/>
    <col min="7681" max="7681" width="2.81640625" style="119" customWidth="1"/>
    <col min="7682" max="7682" width="22.81640625" style="119" customWidth="1"/>
    <col min="7683" max="7688" width="10.1796875" style="119" customWidth="1"/>
    <col min="7689" max="7689" width="13" style="119" customWidth="1"/>
    <col min="7690" max="7690" width="14.453125" style="119" customWidth="1"/>
    <col min="7691" max="7692" width="10.1796875" style="119" customWidth="1"/>
    <col min="7693" max="7936" width="9.1796875" style="119"/>
    <col min="7937" max="7937" width="2.81640625" style="119" customWidth="1"/>
    <col min="7938" max="7938" width="22.81640625" style="119" customWidth="1"/>
    <col min="7939" max="7944" width="10.1796875" style="119" customWidth="1"/>
    <col min="7945" max="7945" width="13" style="119" customWidth="1"/>
    <col min="7946" max="7946" width="14.453125" style="119" customWidth="1"/>
    <col min="7947" max="7948" width="10.1796875" style="119" customWidth="1"/>
    <col min="7949" max="8192" width="9.1796875" style="119"/>
    <col min="8193" max="8193" width="2.81640625" style="119" customWidth="1"/>
    <col min="8194" max="8194" width="22.81640625" style="119" customWidth="1"/>
    <col min="8195" max="8200" width="10.1796875" style="119" customWidth="1"/>
    <col min="8201" max="8201" width="13" style="119" customWidth="1"/>
    <col min="8202" max="8202" width="14.453125" style="119" customWidth="1"/>
    <col min="8203" max="8204" width="10.1796875" style="119" customWidth="1"/>
    <col min="8205" max="8448" width="9.1796875" style="119"/>
    <col min="8449" max="8449" width="2.81640625" style="119" customWidth="1"/>
    <col min="8450" max="8450" width="22.81640625" style="119" customWidth="1"/>
    <col min="8451" max="8456" width="10.1796875" style="119" customWidth="1"/>
    <col min="8457" max="8457" width="13" style="119" customWidth="1"/>
    <col min="8458" max="8458" width="14.453125" style="119" customWidth="1"/>
    <col min="8459" max="8460" width="10.1796875" style="119" customWidth="1"/>
    <col min="8461" max="8704" width="9.1796875" style="119"/>
    <col min="8705" max="8705" width="2.81640625" style="119" customWidth="1"/>
    <col min="8706" max="8706" width="22.81640625" style="119" customWidth="1"/>
    <col min="8707" max="8712" width="10.1796875" style="119" customWidth="1"/>
    <col min="8713" max="8713" width="13" style="119" customWidth="1"/>
    <col min="8714" max="8714" width="14.453125" style="119" customWidth="1"/>
    <col min="8715" max="8716" width="10.1796875" style="119" customWidth="1"/>
    <col min="8717" max="8960" width="9.1796875" style="119"/>
    <col min="8961" max="8961" width="2.81640625" style="119" customWidth="1"/>
    <col min="8962" max="8962" width="22.81640625" style="119" customWidth="1"/>
    <col min="8963" max="8968" width="10.1796875" style="119" customWidth="1"/>
    <col min="8969" max="8969" width="13" style="119" customWidth="1"/>
    <col min="8970" max="8970" width="14.453125" style="119" customWidth="1"/>
    <col min="8971" max="8972" width="10.1796875" style="119" customWidth="1"/>
    <col min="8973" max="9216" width="9.1796875" style="119"/>
    <col min="9217" max="9217" width="2.81640625" style="119" customWidth="1"/>
    <col min="9218" max="9218" width="22.81640625" style="119" customWidth="1"/>
    <col min="9219" max="9224" width="10.1796875" style="119" customWidth="1"/>
    <col min="9225" max="9225" width="13" style="119" customWidth="1"/>
    <col min="9226" max="9226" width="14.453125" style="119" customWidth="1"/>
    <col min="9227" max="9228" width="10.1796875" style="119" customWidth="1"/>
    <col min="9229" max="9472" width="9.1796875" style="119"/>
    <col min="9473" max="9473" width="2.81640625" style="119" customWidth="1"/>
    <col min="9474" max="9474" width="22.81640625" style="119" customWidth="1"/>
    <col min="9475" max="9480" width="10.1796875" style="119" customWidth="1"/>
    <col min="9481" max="9481" width="13" style="119" customWidth="1"/>
    <col min="9482" max="9482" width="14.453125" style="119" customWidth="1"/>
    <col min="9483" max="9484" width="10.1796875" style="119" customWidth="1"/>
    <col min="9485" max="9728" width="9.1796875" style="119"/>
    <col min="9729" max="9729" width="2.81640625" style="119" customWidth="1"/>
    <col min="9730" max="9730" width="22.81640625" style="119" customWidth="1"/>
    <col min="9731" max="9736" width="10.1796875" style="119" customWidth="1"/>
    <col min="9737" max="9737" width="13" style="119" customWidth="1"/>
    <col min="9738" max="9738" width="14.453125" style="119" customWidth="1"/>
    <col min="9739" max="9740" width="10.1796875" style="119" customWidth="1"/>
    <col min="9741" max="9984" width="9.1796875" style="119"/>
    <col min="9985" max="9985" width="2.81640625" style="119" customWidth="1"/>
    <col min="9986" max="9986" width="22.81640625" style="119" customWidth="1"/>
    <col min="9987" max="9992" width="10.1796875" style="119" customWidth="1"/>
    <col min="9993" max="9993" width="13" style="119" customWidth="1"/>
    <col min="9994" max="9994" width="14.453125" style="119" customWidth="1"/>
    <col min="9995" max="9996" width="10.1796875" style="119" customWidth="1"/>
    <col min="9997" max="10240" width="9.1796875" style="119"/>
    <col min="10241" max="10241" width="2.81640625" style="119" customWidth="1"/>
    <col min="10242" max="10242" width="22.81640625" style="119" customWidth="1"/>
    <col min="10243" max="10248" width="10.1796875" style="119" customWidth="1"/>
    <col min="10249" max="10249" width="13" style="119" customWidth="1"/>
    <col min="10250" max="10250" width="14.453125" style="119" customWidth="1"/>
    <col min="10251" max="10252" width="10.1796875" style="119" customWidth="1"/>
    <col min="10253" max="10496" width="9.1796875" style="119"/>
    <col min="10497" max="10497" width="2.81640625" style="119" customWidth="1"/>
    <col min="10498" max="10498" width="22.81640625" style="119" customWidth="1"/>
    <col min="10499" max="10504" width="10.1796875" style="119" customWidth="1"/>
    <col min="10505" max="10505" width="13" style="119" customWidth="1"/>
    <col min="10506" max="10506" width="14.453125" style="119" customWidth="1"/>
    <col min="10507" max="10508" width="10.1796875" style="119" customWidth="1"/>
    <col min="10509" max="10752" width="9.1796875" style="119"/>
    <col min="10753" max="10753" width="2.81640625" style="119" customWidth="1"/>
    <col min="10754" max="10754" width="22.81640625" style="119" customWidth="1"/>
    <col min="10755" max="10760" width="10.1796875" style="119" customWidth="1"/>
    <col min="10761" max="10761" width="13" style="119" customWidth="1"/>
    <col min="10762" max="10762" width="14.453125" style="119" customWidth="1"/>
    <col min="10763" max="10764" width="10.1796875" style="119" customWidth="1"/>
    <col min="10765" max="11008" width="9.1796875" style="119"/>
    <col min="11009" max="11009" width="2.81640625" style="119" customWidth="1"/>
    <col min="11010" max="11010" width="22.81640625" style="119" customWidth="1"/>
    <col min="11011" max="11016" width="10.1796875" style="119" customWidth="1"/>
    <col min="11017" max="11017" width="13" style="119" customWidth="1"/>
    <col min="11018" max="11018" width="14.453125" style="119" customWidth="1"/>
    <col min="11019" max="11020" width="10.1796875" style="119" customWidth="1"/>
    <col min="11021" max="11264" width="9.1796875" style="119"/>
    <col min="11265" max="11265" width="2.81640625" style="119" customWidth="1"/>
    <col min="11266" max="11266" width="22.81640625" style="119" customWidth="1"/>
    <col min="11267" max="11272" width="10.1796875" style="119" customWidth="1"/>
    <col min="11273" max="11273" width="13" style="119" customWidth="1"/>
    <col min="11274" max="11274" width="14.453125" style="119" customWidth="1"/>
    <col min="11275" max="11276" width="10.1796875" style="119" customWidth="1"/>
    <col min="11277" max="11520" width="9.1796875" style="119"/>
    <col min="11521" max="11521" width="2.81640625" style="119" customWidth="1"/>
    <col min="11522" max="11522" width="22.81640625" style="119" customWidth="1"/>
    <col min="11523" max="11528" width="10.1796875" style="119" customWidth="1"/>
    <col min="11529" max="11529" width="13" style="119" customWidth="1"/>
    <col min="11530" max="11530" width="14.453125" style="119" customWidth="1"/>
    <col min="11531" max="11532" width="10.1796875" style="119" customWidth="1"/>
    <col min="11533" max="11776" width="9.1796875" style="119"/>
    <col min="11777" max="11777" width="2.81640625" style="119" customWidth="1"/>
    <col min="11778" max="11778" width="22.81640625" style="119" customWidth="1"/>
    <col min="11779" max="11784" width="10.1796875" style="119" customWidth="1"/>
    <col min="11785" max="11785" width="13" style="119" customWidth="1"/>
    <col min="11786" max="11786" width="14.453125" style="119" customWidth="1"/>
    <col min="11787" max="11788" width="10.1796875" style="119" customWidth="1"/>
    <col min="11789" max="12032" width="9.1796875" style="119"/>
    <col min="12033" max="12033" width="2.81640625" style="119" customWidth="1"/>
    <col min="12034" max="12034" width="22.81640625" style="119" customWidth="1"/>
    <col min="12035" max="12040" width="10.1796875" style="119" customWidth="1"/>
    <col min="12041" max="12041" width="13" style="119" customWidth="1"/>
    <col min="12042" max="12042" width="14.453125" style="119" customWidth="1"/>
    <col min="12043" max="12044" width="10.1796875" style="119" customWidth="1"/>
    <col min="12045" max="12288" width="9.1796875" style="119"/>
    <col min="12289" max="12289" width="2.81640625" style="119" customWidth="1"/>
    <col min="12290" max="12290" width="22.81640625" style="119" customWidth="1"/>
    <col min="12291" max="12296" width="10.1796875" style="119" customWidth="1"/>
    <col min="12297" max="12297" width="13" style="119" customWidth="1"/>
    <col min="12298" max="12298" width="14.453125" style="119" customWidth="1"/>
    <col min="12299" max="12300" width="10.1796875" style="119" customWidth="1"/>
    <col min="12301" max="12544" width="9.1796875" style="119"/>
    <col min="12545" max="12545" width="2.81640625" style="119" customWidth="1"/>
    <col min="12546" max="12546" width="22.81640625" style="119" customWidth="1"/>
    <col min="12547" max="12552" width="10.1796875" style="119" customWidth="1"/>
    <col min="12553" max="12553" width="13" style="119" customWidth="1"/>
    <col min="12554" max="12554" width="14.453125" style="119" customWidth="1"/>
    <col min="12555" max="12556" width="10.1796875" style="119" customWidth="1"/>
    <col min="12557" max="12800" width="9.1796875" style="119"/>
    <col min="12801" max="12801" width="2.81640625" style="119" customWidth="1"/>
    <col min="12802" max="12802" width="22.81640625" style="119" customWidth="1"/>
    <col min="12803" max="12808" width="10.1796875" style="119" customWidth="1"/>
    <col min="12809" max="12809" width="13" style="119" customWidth="1"/>
    <col min="12810" max="12810" width="14.453125" style="119" customWidth="1"/>
    <col min="12811" max="12812" width="10.1796875" style="119" customWidth="1"/>
    <col min="12813" max="13056" width="9.1796875" style="119"/>
    <col min="13057" max="13057" width="2.81640625" style="119" customWidth="1"/>
    <col min="13058" max="13058" width="22.81640625" style="119" customWidth="1"/>
    <col min="13059" max="13064" width="10.1796875" style="119" customWidth="1"/>
    <col min="13065" max="13065" width="13" style="119" customWidth="1"/>
    <col min="13066" max="13066" width="14.453125" style="119" customWidth="1"/>
    <col min="13067" max="13068" width="10.1796875" style="119" customWidth="1"/>
    <col min="13069" max="13312" width="9.1796875" style="119"/>
    <col min="13313" max="13313" width="2.81640625" style="119" customWidth="1"/>
    <col min="13314" max="13314" width="22.81640625" style="119" customWidth="1"/>
    <col min="13315" max="13320" width="10.1796875" style="119" customWidth="1"/>
    <col min="13321" max="13321" width="13" style="119" customWidth="1"/>
    <col min="13322" max="13322" width="14.453125" style="119" customWidth="1"/>
    <col min="13323" max="13324" width="10.1796875" style="119" customWidth="1"/>
    <col min="13325" max="13568" width="9.1796875" style="119"/>
    <col min="13569" max="13569" width="2.81640625" style="119" customWidth="1"/>
    <col min="13570" max="13570" width="22.81640625" style="119" customWidth="1"/>
    <col min="13571" max="13576" width="10.1796875" style="119" customWidth="1"/>
    <col min="13577" max="13577" width="13" style="119" customWidth="1"/>
    <col min="13578" max="13578" width="14.453125" style="119" customWidth="1"/>
    <col min="13579" max="13580" width="10.1796875" style="119" customWidth="1"/>
    <col min="13581" max="13824" width="9.1796875" style="119"/>
    <col min="13825" max="13825" width="2.81640625" style="119" customWidth="1"/>
    <col min="13826" max="13826" width="22.81640625" style="119" customWidth="1"/>
    <col min="13827" max="13832" width="10.1796875" style="119" customWidth="1"/>
    <col min="13833" max="13833" width="13" style="119" customWidth="1"/>
    <col min="13834" max="13834" width="14.453125" style="119" customWidth="1"/>
    <col min="13835" max="13836" width="10.1796875" style="119" customWidth="1"/>
    <col min="13837" max="14080" width="9.1796875" style="119"/>
    <col min="14081" max="14081" width="2.81640625" style="119" customWidth="1"/>
    <col min="14082" max="14082" width="22.81640625" style="119" customWidth="1"/>
    <col min="14083" max="14088" width="10.1796875" style="119" customWidth="1"/>
    <col min="14089" max="14089" width="13" style="119" customWidth="1"/>
    <col min="14090" max="14090" width="14.453125" style="119" customWidth="1"/>
    <col min="14091" max="14092" width="10.1796875" style="119" customWidth="1"/>
    <col min="14093" max="14336" width="9.1796875" style="119"/>
    <col min="14337" max="14337" width="2.81640625" style="119" customWidth="1"/>
    <col min="14338" max="14338" width="22.81640625" style="119" customWidth="1"/>
    <col min="14339" max="14344" width="10.1796875" style="119" customWidth="1"/>
    <col min="14345" max="14345" width="13" style="119" customWidth="1"/>
    <col min="14346" max="14346" width="14.453125" style="119" customWidth="1"/>
    <col min="14347" max="14348" width="10.1796875" style="119" customWidth="1"/>
    <col min="14349" max="14592" width="9.1796875" style="119"/>
    <col min="14593" max="14593" width="2.81640625" style="119" customWidth="1"/>
    <col min="14594" max="14594" width="22.81640625" style="119" customWidth="1"/>
    <col min="14595" max="14600" width="10.1796875" style="119" customWidth="1"/>
    <col min="14601" max="14601" width="13" style="119" customWidth="1"/>
    <col min="14602" max="14602" width="14.453125" style="119" customWidth="1"/>
    <col min="14603" max="14604" width="10.1796875" style="119" customWidth="1"/>
    <col min="14605" max="14848" width="9.1796875" style="119"/>
    <col min="14849" max="14849" width="2.81640625" style="119" customWidth="1"/>
    <col min="14850" max="14850" width="22.81640625" style="119" customWidth="1"/>
    <col min="14851" max="14856" width="10.1796875" style="119" customWidth="1"/>
    <col min="14857" max="14857" width="13" style="119" customWidth="1"/>
    <col min="14858" max="14858" width="14.453125" style="119" customWidth="1"/>
    <col min="14859" max="14860" width="10.1796875" style="119" customWidth="1"/>
    <col min="14861" max="15104" width="9.1796875" style="119"/>
    <col min="15105" max="15105" width="2.81640625" style="119" customWidth="1"/>
    <col min="15106" max="15106" width="22.81640625" style="119" customWidth="1"/>
    <col min="15107" max="15112" width="10.1796875" style="119" customWidth="1"/>
    <col min="15113" max="15113" width="13" style="119" customWidth="1"/>
    <col min="15114" max="15114" width="14.453125" style="119" customWidth="1"/>
    <col min="15115" max="15116" width="10.1796875" style="119" customWidth="1"/>
    <col min="15117" max="15360" width="9.1796875" style="119"/>
    <col min="15361" max="15361" width="2.81640625" style="119" customWidth="1"/>
    <col min="15362" max="15362" width="22.81640625" style="119" customWidth="1"/>
    <col min="15363" max="15368" width="10.1796875" style="119" customWidth="1"/>
    <col min="15369" max="15369" width="13" style="119" customWidth="1"/>
    <col min="15370" max="15370" width="14.453125" style="119" customWidth="1"/>
    <col min="15371" max="15372" width="10.1796875" style="119" customWidth="1"/>
    <col min="15373" max="15616" width="9.1796875" style="119"/>
    <col min="15617" max="15617" width="2.81640625" style="119" customWidth="1"/>
    <col min="15618" max="15618" width="22.81640625" style="119" customWidth="1"/>
    <col min="15619" max="15624" width="10.1796875" style="119" customWidth="1"/>
    <col min="15625" max="15625" width="13" style="119" customWidth="1"/>
    <col min="15626" max="15626" width="14.453125" style="119" customWidth="1"/>
    <col min="15627" max="15628" width="10.1796875" style="119" customWidth="1"/>
    <col min="15629" max="15872" width="9.1796875" style="119"/>
    <col min="15873" max="15873" width="2.81640625" style="119" customWidth="1"/>
    <col min="15874" max="15874" width="22.81640625" style="119" customWidth="1"/>
    <col min="15875" max="15880" width="10.1796875" style="119" customWidth="1"/>
    <col min="15881" max="15881" width="13" style="119" customWidth="1"/>
    <col min="15882" max="15882" width="14.453125" style="119" customWidth="1"/>
    <col min="15883" max="15884" width="10.1796875" style="119" customWidth="1"/>
    <col min="15885" max="16128" width="9.1796875" style="119"/>
    <col min="16129" max="16129" width="2.81640625" style="119" customWidth="1"/>
    <col min="16130" max="16130" width="22.81640625" style="119" customWidth="1"/>
    <col min="16131" max="16136" width="10.1796875" style="119" customWidth="1"/>
    <col min="16137" max="16137" width="13" style="119" customWidth="1"/>
    <col min="16138" max="16138" width="14.453125" style="119" customWidth="1"/>
    <col min="16139" max="16140" width="10.1796875" style="119" customWidth="1"/>
    <col min="16141" max="16384" width="9.1796875" style="119"/>
  </cols>
  <sheetData>
    <row r="1" spans="1:14" ht="12.5" customHeight="1" x14ac:dyDescent="0.35">
      <c r="A1" s="359" t="s">
        <v>450</v>
      </c>
      <c r="B1" s="359"/>
      <c r="C1" s="359"/>
      <c r="D1" s="359"/>
      <c r="E1" s="359"/>
      <c r="F1" s="359"/>
      <c r="G1" s="359"/>
      <c r="H1" s="359"/>
      <c r="I1" s="359"/>
      <c r="J1" s="359"/>
    </row>
    <row r="2" spans="1:14" ht="13.25" customHeight="1" x14ac:dyDescent="0.25">
      <c r="A2" s="358"/>
      <c r="B2" s="358"/>
      <c r="C2" s="358"/>
      <c r="D2" s="358"/>
      <c r="E2" s="358"/>
      <c r="F2" s="358"/>
      <c r="G2" s="358"/>
      <c r="H2" s="358"/>
      <c r="I2" s="358"/>
      <c r="J2" s="358"/>
    </row>
    <row r="3" spans="1:14" ht="13.25" customHeight="1" x14ac:dyDescent="0.25">
      <c r="A3" s="120" t="s">
        <v>451</v>
      </c>
      <c r="B3" s="121" t="s">
        <v>452</v>
      </c>
      <c r="C3" s="122"/>
      <c r="D3" s="122"/>
      <c r="E3" s="122"/>
      <c r="F3" s="122"/>
      <c r="G3" s="122"/>
      <c r="H3" s="122"/>
      <c r="I3" s="122"/>
      <c r="J3" s="123"/>
    </row>
    <row r="4" spans="1:14" ht="13.25" customHeight="1" x14ac:dyDescent="0.25">
      <c r="A4" s="124"/>
      <c r="B4" s="122"/>
      <c r="C4" s="356"/>
      <c r="D4" s="356"/>
      <c r="E4" s="356"/>
      <c r="F4" s="356"/>
      <c r="G4" s="356"/>
      <c r="H4" s="356"/>
      <c r="I4" s="122"/>
      <c r="J4" s="123"/>
    </row>
    <row r="5" spans="1:14" ht="13.25" customHeight="1" x14ac:dyDescent="0.25">
      <c r="A5" s="124"/>
      <c r="B5" s="125"/>
      <c r="C5" s="356" t="s">
        <v>453</v>
      </c>
      <c r="D5" s="356"/>
      <c r="E5" s="356" t="s">
        <v>454</v>
      </c>
      <c r="F5" s="356"/>
      <c r="G5" s="356" t="s">
        <v>455</v>
      </c>
      <c r="H5" s="356"/>
      <c r="I5" s="356" t="s">
        <v>456</v>
      </c>
      <c r="J5" s="356"/>
      <c r="K5" s="356" t="s">
        <v>457</v>
      </c>
      <c r="L5" s="356"/>
      <c r="M5" s="356" t="s">
        <v>458</v>
      </c>
      <c r="N5" s="356"/>
    </row>
    <row r="6" spans="1:14" ht="13.25" customHeight="1" x14ac:dyDescent="0.25">
      <c r="A6" s="124"/>
      <c r="B6" s="126"/>
      <c r="C6" s="127" t="s">
        <v>459</v>
      </c>
      <c r="D6" s="127" t="s">
        <v>460</v>
      </c>
      <c r="E6" s="127" t="str">
        <f>+C6</f>
        <v>31.12.2019.</v>
      </c>
      <c r="F6" s="127" t="str">
        <f>+D6</f>
        <v>31.12.2018.</v>
      </c>
      <c r="G6" s="127" t="str">
        <f>+C6</f>
        <v>31.12.2019.</v>
      </c>
      <c r="H6" s="127" t="str">
        <f>+D6</f>
        <v>31.12.2018.</v>
      </c>
      <c r="I6" s="127" t="str">
        <f>+C6</f>
        <v>31.12.2019.</v>
      </c>
      <c r="J6" s="127" t="str">
        <f>+D6</f>
        <v>31.12.2018.</v>
      </c>
      <c r="K6" s="127" t="str">
        <f>+C6</f>
        <v>31.12.2019.</v>
      </c>
      <c r="L6" s="127" t="str">
        <f>+D6</f>
        <v>31.12.2018.</v>
      </c>
      <c r="M6" s="127" t="str">
        <f>+C6</f>
        <v>31.12.2019.</v>
      </c>
      <c r="N6" s="127" t="str">
        <f>+D6</f>
        <v>31.12.2018.</v>
      </c>
    </row>
    <row r="7" spans="1:14" ht="13.25" customHeight="1" x14ac:dyDescent="0.25">
      <c r="A7" s="124"/>
      <c r="B7" s="128"/>
      <c r="C7" s="129" t="s">
        <v>461</v>
      </c>
      <c r="D7" s="129" t="s">
        <v>461</v>
      </c>
      <c r="E7" s="129" t="s">
        <v>462</v>
      </c>
      <c r="F7" s="130" t="s">
        <v>462</v>
      </c>
      <c r="G7" s="130" t="s">
        <v>462</v>
      </c>
      <c r="H7" s="129" t="s">
        <v>461</v>
      </c>
      <c r="I7" s="129" t="s">
        <v>461</v>
      </c>
      <c r="J7" s="129" t="s">
        <v>461</v>
      </c>
      <c r="K7" s="129" t="s">
        <v>461</v>
      </c>
      <c r="L7" s="129" t="s">
        <v>461</v>
      </c>
      <c r="M7" s="129" t="s">
        <v>461</v>
      </c>
      <c r="N7" s="129" t="s">
        <v>461</v>
      </c>
    </row>
    <row r="8" spans="1:14" ht="13.25" customHeight="1" x14ac:dyDescent="0.25">
      <c r="A8" s="124"/>
      <c r="B8" s="128"/>
      <c r="C8" s="129"/>
      <c r="D8" s="129"/>
      <c r="E8" s="129"/>
      <c r="F8" s="130"/>
      <c r="G8" s="130"/>
      <c r="H8" s="129"/>
      <c r="I8" s="129"/>
      <c r="J8" s="129"/>
      <c r="M8" s="129"/>
      <c r="N8" s="129"/>
    </row>
    <row r="9" spans="1:14" ht="13.25" customHeight="1" x14ac:dyDescent="0.25">
      <c r="A9" s="124"/>
      <c r="B9" s="131" t="s">
        <v>463</v>
      </c>
      <c r="C9" s="132">
        <v>971109.81862000003</v>
      </c>
      <c r="D9" s="132">
        <v>935825.39573999995</v>
      </c>
      <c r="E9" s="132">
        <v>563320.56897999998</v>
      </c>
      <c r="F9" s="132">
        <v>434037.16793</v>
      </c>
      <c r="G9" s="133">
        <v>3668.48549</v>
      </c>
      <c r="H9" s="133">
        <v>2393.9845599999999</v>
      </c>
      <c r="I9" s="133">
        <v>7199.7202200000002</v>
      </c>
      <c r="J9" s="133">
        <v>1427.86835</v>
      </c>
      <c r="K9" s="133">
        <v>0</v>
      </c>
      <c r="L9" s="133">
        <v>0</v>
      </c>
      <c r="M9" s="134">
        <f>+C9+E9+G9+I9+K9</f>
        <v>1545298.5933100001</v>
      </c>
      <c r="N9" s="134">
        <f>+D9+F9+H9+J9+L9</f>
        <v>1373684.41658</v>
      </c>
    </row>
    <row r="10" spans="1:14" ht="13.25" customHeight="1" x14ac:dyDescent="0.25">
      <c r="A10" s="124"/>
      <c r="B10" s="135" t="s">
        <v>464</v>
      </c>
      <c r="C10" s="136">
        <v>82569</v>
      </c>
      <c r="D10" s="136">
        <v>107917</v>
      </c>
      <c r="E10" s="136">
        <v>38692</v>
      </c>
      <c r="F10" s="136">
        <v>37914</v>
      </c>
      <c r="G10" s="137">
        <v>2611.6213400000001</v>
      </c>
      <c r="H10" s="137">
        <v>2657.0145700000003</v>
      </c>
      <c r="I10" s="137">
        <v>158</v>
      </c>
      <c r="J10" s="137">
        <v>247</v>
      </c>
      <c r="K10" s="137">
        <v>-30454</v>
      </c>
      <c r="L10" s="137">
        <v>-31260</v>
      </c>
      <c r="M10" s="134">
        <f>+C10+E10+G10+I10+K10</f>
        <v>93576.621339999998</v>
      </c>
      <c r="N10" s="134">
        <f>+D10+F10+H10+J10+L10</f>
        <v>117475.01457</v>
      </c>
    </row>
    <row r="11" spans="1:14" ht="13.25" customHeight="1" x14ac:dyDescent="0.25">
      <c r="A11" s="124"/>
      <c r="B11" s="122"/>
      <c r="C11" s="123"/>
      <c r="D11" s="123"/>
      <c r="E11" s="123"/>
      <c r="F11" s="123"/>
      <c r="G11" s="123"/>
      <c r="H11" s="123"/>
      <c r="I11" s="123"/>
      <c r="J11" s="123"/>
    </row>
    <row r="12" spans="1:14" ht="13.25" customHeight="1" x14ac:dyDescent="0.25">
      <c r="A12" s="120" t="s">
        <v>465</v>
      </c>
      <c r="B12" s="121" t="s">
        <v>466</v>
      </c>
      <c r="C12" s="122"/>
      <c r="D12" s="122"/>
      <c r="E12" s="122"/>
      <c r="F12" s="122"/>
      <c r="G12" s="122"/>
      <c r="H12" s="122"/>
      <c r="I12" s="122"/>
      <c r="J12" s="123"/>
    </row>
    <row r="13" spans="1:14" ht="13.25" customHeight="1" x14ac:dyDescent="0.25">
      <c r="A13" s="138"/>
      <c r="B13" s="139"/>
      <c r="C13" s="140" t="str">
        <f>+C6</f>
        <v>31.12.2019.</v>
      </c>
      <c r="D13" s="140" t="str">
        <f>+D6</f>
        <v>31.12.2018.</v>
      </c>
      <c r="E13" s="138"/>
      <c r="F13" s="138"/>
      <c r="G13" s="138"/>
      <c r="H13" s="138"/>
      <c r="I13" s="138"/>
      <c r="J13" s="123"/>
    </row>
    <row r="14" spans="1:14" ht="13.25" customHeight="1" x14ac:dyDescent="0.25">
      <c r="A14" s="138"/>
      <c r="B14" s="139"/>
      <c r="C14" s="130" t="s">
        <v>461</v>
      </c>
      <c r="D14" s="129" t="s">
        <v>461</v>
      </c>
      <c r="E14" s="138"/>
      <c r="F14" s="138"/>
      <c r="G14" s="138"/>
      <c r="H14" s="138"/>
      <c r="I14" s="138"/>
      <c r="J14" s="123"/>
    </row>
    <row r="15" spans="1:14" ht="13.25" customHeight="1" x14ac:dyDescent="0.25">
      <c r="A15" s="138"/>
      <c r="B15" s="139"/>
      <c r="C15" s="141"/>
      <c r="D15" s="141"/>
      <c r="E15" s="138"/>
      <c r="F15" s="138"/>
      <c r="G15" s="138"/>
      <c r="H15" s="138"/>
      <c r="I15" s="138"/>
      <c r="J15" s="123"/>
    </row>
    <row r="16" spans="1:14" ht="13.25" customHeight="1" thickBot="1" x14ac:dyDescent="0.3">
      <c r="A16" s="138"/>
      <c r="B16" s="139" t="s">
        <v>467</v>
      </c>
      <c r="C16" s="142">
        <v>864613</v>
      </c>
      <c r="D16" s="142">
        <v>809692</v>
      </c>
      <c r="E16" s="138"/>
      <c r="F16" s="138"/>
      <c r="G16" s="138"/>
      <c r="H16" s="138"/>
      <c r="I16" s="138"/>
      <c r="J16" s="123"/>
    </row>
    <row r="17" spans="1:10" ht="13.25" customHeight="1" x14ac:dyDescent="0.25">
      <c r="A17" s="138"/>
      <c r="B17" s="139"/>
      <c r="C17" s="143"/>
      <c r="D17" s="144"/>
      <c r="E17" s="138"/>
      <c r="F17" s="138"/>
      <c r="G17" s="138"/>
      <c r="H17" s="138"/>
      <c r="I17" s="138"/>
      <c r="J17" s="123"/>
    </row>
    <row r="18" spans="1:10" ht="13.25" customHeight="1" thickBot="1" x14ac:dyDescent="0.3">
      <c r="A18" s="138"/>
      <c r="B18" s="139" t="s">
        <v>468</v>
      </c>
      <c r="C18" s="142">
        <v>654698</v>
      </c>
      <c r="D18" s="142">
        <v>619223</v>
      </c>
      <c r="E18" s="138"/>
      <c r="F18" s="138"/>
      <c r="G18" s="138"/>
      <c r="H18" s="138"/>
      <c r="I18" s="138"/>
      <c r="J18" s="123"/>
    </row>
    <row r="19" spans="1:10" ht="13.25" customHeight="1" x14ac:dyDescent="0.25">
      <c r="A19" s="138"/>
      <c r="B19" s="138"/>
      <c r="C19" s="138"/>
      <c r="D19" s="138"/>
      <c r="E19" s="138"/>
      <c r="F19" s="138"/>
      <c r="G19" s="138"/>
      <c r="H19" s="138"/>
      <c r="I19" s="138"/>
      <c r="J19" s="123"/>
    </row>
    <row r="20" spans="1:10" ht="13.25" customHeight="1" x14ac:dyDescent="0.3">
      <c r="A20" s="145" t="s">
        <v>469</v>
      </c>
      <c r="B20" s="121" t="s">
        <v>470</v>
      </c>
      <c r="C20" s="139"/>
      <c r="D20" s="139"/>
      <c r="E20" s="138"/>
      <c r="F20" s="138"/>
      <c r="G20" s="138"/>
      <c r="H20" s="138"/>
      <c r="I20" s="138"/>
      <c r="J20" s="123"/>
    </row>
    <row r="21" spans="1:10" ht="13.25" customHeight="1" x14ac:dyDescent="0.3">
      <c r="A21" s="146"/>
      <c r="B21" s="147"/>
      <c r="C21" s="139"/>
      <c r="D21" s="139"/>
      <c r="E21" s="138"/>
      <c r="F21" s="138"/>
      <c r="G21" s="138"/>
      <c r="H21" s="138"/>
      <c r="I21" s="138"/>
      <c r="J21" s="123"/>
    </row>
    <row r="22" spans="1:10" ht="13.25" customHeight="1" x14ac:dyDescent="0.25">
      <c r="A22" s="138"/>
      <c r="B22" s="139"/>
      <c r="C22" s="148" t="str">
        <f>+C13</f>
        <v>31.12.2019.</v>
      </c>
      <c r="D22" s="149" t="s">
        <v>460</v>
      </c>
      <c r="E22" s="138"/>
      <c r="F22" s="138"/>
      <c r="G22" s="138"/>
      <c r="H22" s="138"/>
      <c r="I22" s="138"/>
      <c r="J22" s="123"/>
    </row>
    <row r="23" spans="1:10" ht="13.25" customHeight="1" x14ac:dyDescent="0.25">
      <c r="A23" s="138"/>
      <c r="B23" s="139"/>
      <c r="C23" s="130" t="s">
        <v>461</v>
      </c>
      <c r="D23" s="130" t="s">
        <v>461</v>
      </c>
      <c r="E23" s="138"/>
      <c r="F23" s="138"/>
      <c r="G23" s="138"/>
      <c r="H23" s="138"/>
      <c r="I23" s="138"/>
      <c r="J23" s="123"/>
    </row>
    <row r="24" spans="1:10" ht="13.25" customHeight="1" x14ac:dyDescent="0.25">
      <c r="A24" s="138"/>
      <c r="B24" s="139"/>
      <c r="C24" s="141"/>
      <c r="D24" s="141"/>
      <c r="E24" s="138"/>
      <c r="F24" s="138"/>
      <c r="G24" s="138"/>
      <c r="H24" s="138"/>
      <c r="I24" s="138"/>
      <c r="J24" s="123"/>
    </row>
    <row r="25" spans="1:10" ht="13.25" customHeight="1" thickBot="1" x14ac:dyDescent="0.3">
      <c r="A25" s="138"/>
      <c r="B25" s="139" t="s">
        <v>471</v>
      </c>
      <c r="C25" s="150">
        <v>124556</v>
      </c>
      <c r="D25" s="150">
        <v>114392</v>
      </c>
      <c r="E25" s="138"/>
      <c r="F25" s="138"/>
      <c r="G25" s="138"/>
      <c r="H25" s="138"/>
      <c r="I25" s="138"/>
      <c r="J25" s="123"/>
    </row>
    <row r="26" spans="1:10" ht="13.25" customHeight="1" x14ac:dyDescent="0.25">
      <c r="A26" s="138"/>
      <c r="B26" s="139"/>
      <c r="C26" s="143"/>
      <c r="D26" s="143"/>
      <c r="E26" s="138"/>
      <c r="F26" s="138"/>
      <c r="G26" s="138"/>
      <c r="H26" s="138"/>
      <c r="I26" s="138"/>
      <c r="J26" s="123"/>
    </row>
    <row r="27" spans="1:10" ht="13.25" customHeight="1" thickBot="1" x14ac:dyDescent="0.3">
      <c r="A27" s="138"/>
      <c r="B27" s="139" t="s">
        <v>472</v>
      </c>
      <c r="C27" s="150">
        <v>104505</v>
      </c>
      <c r="D27" s="150">
        <v>62390</v>
      </c>
      <c r="E27" s="138"/>
      <c r="F27" s="138"/>
      <c r="G27" s="138"/>
      <c r="H27" s="138"/>
      <c r="I27" s="138"/>
      <c r="J27" s="123"/>
    </row>
    <row r="28" spans="1:10" ht="13.25" customHeight="1" x14ac:dyDescent="0.25">
      <c r="A28" s="123"/>
      <c r="B28" s="139"/>
      <c r="C28" s="143"/>
      <c r="D28" s="143"/>
      <c r="E28" s="123"/>
      <c r="F28" s="123"/>
      <c r="G28" s="123"/>
      <c r="H28" s="123"/>
      <c r="I28" s="123"/>
      <c r="J28" s="123"/>
    </row>
    <row r="29" spans="1:10" ht="13.25" customHeight="1" x14ac:dyDescent="0.25">
      <c r="A29" s="121" t="s">
        <v>473</v>
      </c>
      <c r="B29" s="357" t="s">
        <v>474</v>
      </c>
      <c r="C29" s="358"/>
      <c r="D29" s="358"/>
      <c r="E29" s="358"/>
      <c r="F29" s="358"/>
      <c r="G29" s="358"/>
      <c r="H29" s="358"/>
      <c r="I29" s="358"/>
      <c r="J29" s="358"/>
    </row>
    <row r="30" spans="1:10" ht="13.25" customHeight="1" x14ac:dyDescent="0.25"/>
  </sheetData>
  <mergeCells count="12">
    <mergeCell ref="K5:L5"/>
    <mergeCell ref="M5:N5"/>
    <mergeCell ref="B29:J29"/>
    <mergeCell ref="A1:J1"/>
    <mergeCell ref="A2:J2"/>
    <mergeCell ref="C4:D4"/>
    <mergeCell ref="E4:F4"/>
    <mergeCell ref="G4:H4"/>
    <mergeCell ref="C5:D5"/>
    <mergeCell ref="E5:F5"/>
    <mergeCell ref="G5:H5"/>
    <mergeCell ref="I5:J5"/>
  </mergeCell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schemas.microsoft.com/office/infopath/2007/PartnerControls"/>
    <ds:schemaRef ds:uri="d8745bc5-821e-4205-946a-621c2da728c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2020-04-29T20:19:11Z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